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НБКР'!$A$1:$H$57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5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1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<sst xmlns="http://schemas.openxmlformats.org/spreadsheetml/2006/main" count="570" uniqueCount="111">
  <si>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</si>
  <si>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</si>
  <si>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</si>
  <si>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</si>
  <si>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</si>
  <si>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</si>
  <si>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</si>
  <si>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</si>
  <si>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</si>
  <si>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</si>
  <si>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</si>
  <si>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</si>
  <si>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</si>
  <si>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</si>
  <si>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</si>
  <si>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</si>
  <si>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</si>
  <si>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</si>
  <si>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</si>
  <si>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</si>
  <si>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</si>
  <si>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</si>
  <si>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</si>
  <si>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</si>
  <si>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</si>
  <si>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</si>
  <si>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</si>
  <si>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</si>
  <si>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</si>
  <si>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</si>
  <si>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</si>
  <si>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</si>
  <si>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</si>
  <si>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</si>
  <si>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</si>
  <si>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</si>
  <si>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</si>
  <si>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</si>
  <si>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</si>
  <si>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</si>
  <si>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</si>
  <si>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</si>
  <si>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</si>
  <si>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</si>
  <si>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</si>
  <si>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</si>
  <si>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</si>
  <si>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</si>
  <si>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</si>
  <si>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</si>
  <si>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</si>
  <si>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</si>
  <si>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</si>
  <si>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</si>
  <si>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</si>
  <si>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</si>
  <si>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</si>
  <si>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</si>
  <si>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</si>
  <si>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</si>
  <si>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</si>
  <si>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</si>
  <si>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</si>
  <si>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</si>
  <si>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</si>
  <si>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</si>
  <si>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</si>
  <si>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</si>
  <si>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</si>
  <si>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</si>
  <si>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</si>
  <si>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</si>
  <si>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</si>
  <si>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</si>
  <si>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</si>
  <si>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</si>
  <si>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</si>
  <si>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</si>
  <si>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</si>
  <si>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</si>
  <si>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</si>
  <si>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</si>
  <si>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</si>
  <si>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</si>
  <si>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</si>
  <si>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</si>
  <si>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</si>
  <si>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</si>
  <si>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</si>
  <si>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</si>
  <si>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</si>
  <si>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</si>
  <si>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</si>
  <si>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</si>
  <si>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</si>
  <si>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</si>
  <si>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</si>
  <si>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</si>
  <si>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</si>
  <si>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</si>
  <si>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</si>
  <si>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</si>
  <si>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</si>
  <si>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</si>
  <si>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</si>
  <si>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</si>
  <si>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</si>
  <si>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</si>
  <si>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</si>
  <si>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2011 год</t>
  </si>
  <si>
    <t>Январь 2012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</si>
</sst>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0" fillId="0" borderId="0">
      <alignment/>
      <protection/>
    </xf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98" fontId="5" fillId="0" borderId="0" xfId="0" applyNumberFormat="1" applyFont="1" applyFill="1" applyAlignment="1">
      <alignment vertical="center"/>
    </xf>
    <xf numFmtId="194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5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7" fontId="5" fillId="0" borderId="0" xfId="0" applyNumberFormat="1" applyFont="1" applyFill="1" applyBorder="1" applyAlignment="1">
      <alignment horizontal="center" vertical="center" wrapText="1"/>
    </xf>
    <xf numFmtId="188" fontId="3" fillId="34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515211"/>
        <c:axId val="15201444"/>
      </c:lineChart>
      <c:catAx>
        <c:axId val="3151521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01444"/>
        <c:crosses val="autoZero"/>
        <c:auto val="0"/>
        <c:lblOffset val="100"/>
        <c:tickLblSkip val="1"/>
        <c:noMultiLvlLbl val="0"/>
      </c:catAx>
      <c:valAx>
        <c:axId val="1520144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1521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8412463"/>
        <c:axId val="1016784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4401769"/>
        <c:axId val="18289330"/>
      </c:lineChart>
      <c:catAx>
        <c:axId val="384124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167848"/>
        <c:crosses val="autoZero"/>
        <c:auto val="0"/>
        <c:lblOffset val="100"/>
        <c:tickLblSkip val="5"/>
        <c:noMultiLvlLbl val="0"/>
      </c:catAx>
      <c:valAx>
        <c:axId val="1016784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2463"/>
        <c:crossesAt val="1"/>
        <c:crossBetween val="between"/>
        <c:dispUnits/>
        <c:majorUnit val="2000"/>
        <c:minorUnit val="100"/>
      </c:valAx>
      <c:catAx>
        <c:axId val="24401769"/>
        <c:scaling>
          <c:orientation val="minMax"/>
        </c:scaling>
        <c:axPos val="b"/>
        <c:delete val="1"/>
        <c:majorTickMark val="out"/>
        <c:minorTickMark val="none"/>
        <c:tickLblPos val="nextTo"/>
        <c:crossAx val="18289330"/>
        <c:crossesAt val="39"/>
        <c:auto val="0"/>
        <c:lblOffset val="100"/>
        <c:tickLblSkip val="1"/>
        <c:noMultiLvlLbl val="0"/>
      </c:catAx>
      <c:valAx>
        <c:axId val="1828933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01769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0386243"/>
        <c:axId val="5040732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386243"/>
        <c:axId val="5040732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366589"/>
        <c:axId val="5646118"/>
      </c:line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0732"/>
        <c:crosses val="autoZero"/>
        <c:auto val="0"/>
        <c:lblOffset val="100"/>
        <c:tickLblSkip val="1"/>
        <c:noMultiLvlLbl val="0"/>
      </c:catAx>
      <c:valAx>
        <c:axId val="504073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86243"/>
        <c:crossesAt val="1"/>
        <c:crossBetween val="between"/>
        <c:dispUnits/>
        <c:majorUnit val="1"/>
      </c:valAx>
      <c:catAx>
        <c:axId val="45366589"/>
        <c:scaling>
          <c:orientation val="minMax"/>
        </c:scaling>
        <c:axPos val="b"/>
        <c:delete val="1"/>
        <c:majorTickMark val="out"/>
        <c:minorTickMark val="none"/>
        <c:tickLblPos val="nextTo"/>
        <c:crossAx val="5646118"/>
        <c:crosses val="autoZero"/>
        <c:auto val="0"/>
        <c:lblOffset val="100"/>
        <c:tickLblSkip val="1"/>
        <c:noMultiLvlLbl val="0"/>
      </c:catAx>
      <c:valAx>
        <c:axId val="564611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6658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0815063"/>
        <c:axId val="54682384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815063"/>
        <c:axId val="54682384"/>
      </c:lineChart>
      <c:catAx>
        <c:axId val="508150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82384"/>
        <c:crosses val="autoZero"/>
        <c:auto val="1"/>
        <c:lblOffset val="100"/>
        <c:tickLblSkip val="1"/>
        <c:noMultiLvlLbl val="0"/>
      </c:catAx>
      <c:valAx>
        <c:axId val="546823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150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595269"/>
        <c:axId val="23357422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95269"/>
        <c:axId val="23357422"/>
      </c:lineChart>
      <c:catAx>
        <c:axId val="25952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57422"/>
        <c:crosses val="autoZero"/>
        <c:auto val="1"/>
        <c:lblOffset val="100"/>
        <c:tickLblSkip val="1"/>
        <c:noMultiLvlLbl val="0"/>
      </c:catAx>
      <c:valAx>
        <c:axId val="233574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52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8890207"/>
        <c:axId val="12903000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9018137"/>
        <c:axId val="38510050"/>
      </c:lineChart>
      <c:catAx>
        <c:axId val="889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03000"/>
        <c:crosses val="autoZero"/>
        <c:auto val="1"/>
        <c:lblOffset val="100"/>
        <c:tickLblSkip val="1"/>
        <c:noMultiLvlLbl val="0"/>
      </c:catAx>
      <c:valAx>
        <c:axId val="1290300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90207"/>
        <c:crossesAt val="1"/>
        <c:crossBetween val="between"/>
        <c:dispUnits/>
        <c:majorUnit val="400"/>
      </c:valAx>
      <c:catAx>
        <c:axId val="49018137"/>
        <c:scaling>
          <c:orientation val="minMax"/>
        </c:scaling>
        <c:axPos val="b"/>
        <c:delete val="1"/>
        <c:majorTickMark val="out"/>
        <c:minorTickMark val="none"/>
        <c:tickLblPos val="nextTo"/>
        <c:crossAx val="38510050"/>
        <c:crosses val="autoZero"/>
        <c:auto val="1"/>
        <c:lblOffset val="100"/>
        <c:tickLblSkip val="1"/>
        <c:noMultiLvlLbl val="0"/>
      </c:catAx>
      <c:valAx>
        <c:axId val="3851005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18137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1046131"/>
        <c:axId val="3230631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046131"/>
        <c:axId val="32306316"/>
      </c:lineChart>
      <c:catAx>
        <c:axId val="110461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06316"/>
        <c:crosses val="autoZero"/>
        <c:auto val="1"/>
        <c:lblOffset val="100"/>
        <c:tickLblSkip val="1"/>
        <c:noMultiLvlLbl val="0"/>
      </c:catAx>
      <c:valAx>
        <c:axId val="323063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461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2321389"/>
        <c:axId val="6667477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21389"/>
        <c:axId val="66674774"/>
      </c:lineChart>
      <c:catAx>
        <c:axId val="223213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74774"/>
        <c:crosses val="autoZero"/>
        <c:auto val="1"/>
        <c:lblOffset val="100"/>
        <c:tickLblSkip val="1"/>
        <c:noMultiLvlLbl val="0"/>
      </c:catAx>
      <c:valAx>
        <c:axId val="6667477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213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202055"/>
        <c:axId val="3194758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202055"/>
        <c:axId val="31947584"/>
      </c:lineChart>
      <c:catAx>
        <c:axId val="6320205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47584"/>
        <c:crosses val="autoZero"/>
        <c:auto val="1"/>
        <c:lblOffset val="100"/>
        <c:tickLblSkip val="1"/>
        <c:noMultiLvlLbl val="0"/>
      </c:catAx>
      <c:valAx>
        <c:axId val="3194758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0205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092801"/>
        <c:axId val="3761748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092801"/>
        <c:axId val="37617482"/>
      </c:lineChart>
      <c:catAx>
        <c:axId val="190928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17482"/>
        <c:crosses val="autoZero"/>
        <c:auto val="1"/>
        <c:lblOffset val="100"/>
        <c:tickLblSkip val="1"/>
        <c:noMultiLvlLbl val="0"/>
      </c:catAx>
      <c:valAx>
        <c:axId val="3761748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0928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013019"/>
        <c:axId val="2711717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13019"/>
        <c:axId val="27117172"/>
      </c:lineChart>
      <c:catAx>
        <c:axId val="30130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17172"/>
        <c:crosses val="autoZero"/>
        <c:auto val="1"/>
        <c:lblOffset val="100"/>
        <c:tickLblSkip val="1"/>
        <c:noMultiLvlLbl val="0"/>
      </c:catAx>
      <c:valAx>
        <c:axId val="271171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30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727957"/>
        <c:axId val="49007294"/>
      </c:lineChart>
      <c:catAx>
        <c:axId val="4272795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294"/>
        <c:crosses val="autoZero"/>
        <c:auto val="0"/>
        <c:lblOffset val="100"/>
        <c:tickLblSkip val="1"/>
        <c:noMultiLvlLbl val="0"/>
      </c:catAx>
      <c:valAx>
        <c:axId val="4900729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795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31</xdr:row>
      <xdr:rowOff>0</xdr:rowOff>
    </xdr:from>
    <xdr:to>
      <xdr:col>33</xdr:col>
      <xdr:colOff>47625</xdr:colOff>
      <xdr:row>31</xdr:row>
      <xdr:rowOff>133350</xdr:rowOff>
    </xdr:to>
    <xdr:graphicFrame>
      <xdr:nvGraphicFramePr>
        <xdr:cNvPr id="6" name="Chart 11"/>
        <xdr:cNvGraphicFramePr/>
      </xdr:nvGraphicFramePr>
      <xdr:xfrm>
        <a:off x="18173700" y="6553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5985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9254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0121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1" sqref="I11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13" width="10.75390625" style="19" customWidth="1"/>
    <col min="14" max="17" width="9.75390625" style="19" customWidth="1"/>
    <col min="18" max="19" width="8.375" style="19" bestFit="1" customWidth="1"/>
    <col min="20" max="16384" width="8.00390625" style="19" customWidth="1"/>
  </cols>
  <sheetData>
    <row r="1" spans="1:17" ht="15.7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52"/>
      <c r="K1" s="52"/>
      <c r="L1" s="52"/>
      <c r="M1" s="52"/>
      <c r="N1" s="52"/>
      <c r="O1" s="52"/>
      <c r="P1" s="52"/>
      <c r="Q1" s="52"/>
    </row>
    <row r="2" spans="1:17" ht="15.75">
      <c r="A2" s="152" t="s">
        <v>110</v>
      </c>
      <c r="B2" s="152"/>
      <c r="C2" s="152"/>
      <c r="D2" s="152"/>
      <c r="E2" s="152"/>
      <c r="F2" s="152"/>
      <c r="G2" s="152"/>
      <c r="H2" s="152"/>
      <c r="I2" s="152"/>
      <c r="J2" s="88"/>
      <c r="K2" s="88"/>
      <c r="L2" s="88"/>
      <c r="M2" s="88"/>
      <c r="N2" s="88"/>
      <c r="O2" s="88"/>
      <c r="P2" s="88"/>
      <c r="Q2" s="88"/>
    </row>
    <row r="3" spans="1:17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3" ht="15" customHeight="1">
      <c r="A4" s="41" t="s">
        <v>92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6" s="27" customFormat="1" ht="26.25" customHeight="1">
      <c r="A6" s="53"/>
      <c r="B6" s="54" t="s">
        <v>102</v>
      </c>
      <c r="C6" s="54" t="s">
        <v>109</v>
      </c>
      <c r="D6" s="54">
        <v>40909</v>
      </c>
      <c r="E6" s="148"/>
      <c r="F6" s="148"/>
    </row>
    <row r="7" spans="1:7" ht="26.25" customHeight="1">
      <c r="A7" s="29" t="s">
        <v>85</v>
      </c>
      <c r="B7" s="118">
        <v>-0.5</v>
      </c>
      <c r="C7" s="118">
        <v>5.7</v>
      </c>
      <c r="D7" s="118">
        <f>87.5-100</f>
        <v>-12.5</v>
      </c>
      <c r="E7" s="118"/>
      <c r="F7" s="118"/>
      <c r="G7" s="19"/>
    </row>
    <row r="8" spans="1:7" ht="26.25" customHeight="1">
      <c r="A8" s="29" t="s">
        <v>86</v>
      </c>
      <c r="B8" s="73">
        <v>119.2</v>
      </c>
      <c r="C8" s="73">
        <v>105.7</v>
      </c>
      <c r="D8" s="73">
        <v>100.8</v>
      </c>
      <c r="E8" s="73"/>
      <c r="F8" s="73"/>
      <c r="G8" s="19"/>
    </row>
    <row r="9" spans="1:7" ht="26.25" customHeight="1" hidden="1">
      <c r="A9" s="29" t="s">
        <v>87</v>
      </c>
      <c r="B9" s="74" t="s">
        <v>1</v>
      </c>
      <c r="C9" s="74" t="s">
        <v>1</v>
      </c>
      <c r="D9" s="73">
        <v>100.8</v>
      </c>
      <c r="E9" s="73"/>
      <c r="F9" s="73"/>
      <c r="G9" s="19"/>
    </row>
    <row r="10" spans="1:7" ht="26.25" customHeight="1">
      <c r="A10" s="29" t="s">
        <v>8</v>
      </c>
      <c r="B10" s="74">
        <v>5.5</v>
      </c>
      <c r="C10" s="74">
        <v>13.61</v>
      </c>
      <c r="D10" s="74">
        <v>12.2</v>
      </c>
      <c r="E10" s="73"/>
      <c r="F10" s="73"/>
      <c r="G10" s="19"/>
    </row>
    <row r="11" spans="1:7" ht="26.25" customHeight="1">
      <c r="A11" s="29" t="s">
        <v>9</v>
      </c>
      <c r="B11" s="121">
        <v>47.0992</v>
      </c>
      <c r="C11" s="121">
        <v>46.4847</v>
      </c>
      <c r="D11" s="121">
        <v>46.7757</v>
      </c>
      <c r="E11" s="119"/>
      <c r="F11" s="119"/>
      <c r="G11" s="19"/>
    </row>
    <row r="12" spans="1:6" s="25" customFormat="1" ht="26.25" customHeight="1">
      <c r="A12" s="29" t="s">
        <v>88</v>
      </c>
      <c r="B12" s="122">
        <v>6.82101166432685</v>
      </c>
      <c r="C12" s="122">
        <f>C11/B11*100-100</f>
        <v>-1.3046930733430884</v>
      </c>
      <c r="D12" s="122">
        <f>D11/C11*100-100</f>
        <v>0.6260124298963063</v>
      </c>
      <c r="E12" s="120"/>
      <c r="F12" s="120"/>
    </row>
    <row r="13" spans="1:6" s="25" customFormat="1" ht="26.25" customHeight="1" hidden="1">
      <c r="A13" s="29" t="s">
        <v>89</v>
      </c>
      <c r="B13" s="122" t="s">
        <v>1</v>
      </c>
      <c r="C13" s="122" t="s">
        <v>1</v>
      </c>
      <c r="D13" s="122">
        <f>D11/C11*100-100</f>
        <v>0.6260124298963063</v>
      </c>
      <c r="E13" s="120"/>
      <c r="F13" s="120"/>
    </row>
    <row r="14" spans="1:17" s="25" customFormat="1" ht="15" customHeight="1">
      <c r="A14" s="30"/>
      <c r="B14" s="49"/>
      <c r="C14" s="81"/>
      <c r="D14" s="89"/>
      <c r="E14" s="86"/>
      <c r="F14" s="86"/>
      <c r="G14" s="86"/>
      <c r="I14" s="26"/>
      <c r="J14" s="26"/>
      <c r="K14" s="26"/>
      <c r="L14" s="26"/>
      <c r="M14" s="26"/>
      <c r="N14" s="26"/>
      <c r="O14" s="26"/>
      <c r="P14" s="26"/>
      <c r="Q14" s="26"/>
    </row>
    <row r="15" spans="1:20" s="25" customFormat="1" ht="15" customHeight="1">
      <c r="A15" s="41" t="s">
        <v>90</v>
      </c>
      <c r="B15" s="49"/>
      <c r="C15" s="49"/>
      <c r="D15" s="49"/>
      <c r="E15" s="49"/>
      <c r="F15" s="49"/>
      <c r="G15" s="21"/>
      <c r="I15" s="26"/>
      <c r="J15" s="26"/>
      <c r="K15" s="26"/>
      <c r="L15" s="26"/>
      <c r="M15" s="26"/>
      <c r="N15" s="26"/>
      <c r="O15" s="26"/>
      <c r="P15" s="26"/>
      <c r="Q15" s="26"/>
      <c r="R15" s="90"/>
      <c r="S15" s="90"/>
      <c r="T15" s="90"/>
    </row>
    <row r="16" spans="1:17" s="25" customFormat="1" ht="12.75" customHeight="1">
      <c r="A16" s="13" t="s">
        <v>7</v>
      </c>
      <c r="B16" s="49"/>
      <c r="C16" s="49"/>
      <c r="D16" s="49"/>
      <c r="E16" s="49"/>
      <c r="F16" s="49"/>
      <c r="G16" s="21"/>
      <c r="I16" s="26"/>
      <c r="J16" s="26"/>
      <c r="K16" s="26"/>
      <c r="L16" s="26"/>
      <c r="M16" s="26"/>
      <c r="N16" s="26"/>
      <c r="O16" s="26"/>
      <c r="P16" s="26"/>
      <c r="Q16" s="26"/>
    </row>
    <row r="17" spans="1:15" s="25" customFormat="1" ht="31.5">
      <c r="A17" s="55"/>
      <c r="B17" s="58" t="s">
        <v>102</v>
      </c>
      <c r="C17" s="54">
        <v>40544</v>
      </c>
      <c r="D17" s="58" t="s">
        <v>109</v>
      </c>
      <c r="E17" s="54">
        <v>40909</v>
      </c>
      <c r="F17" s="59" t="s">
        <v>2</v>
      </c>
      <c r="G17" s="59" t="s">
        <v>46</v>
      </c>
      <c r="H17" s="44"/>
      <c r="I17" s="44"/>
      <c r="J17" s="44"/>
      <c r="K17" s="44"/>
      <c r="L17" s="44"/>
      <c r="M17" s="44"/>
      <c r="N17" s="44"/>
      <c r="O17" s="44"/>
    </row>
    <row r="18" spans="1:15" s="25" customFormat="1" ht="13.5" customHeight="1">
      <c r="A18" s="29" t="s">
        <v>4</v>
      </c>
      <c r="B18" s="74">
        <v>43290.2962</v>
      </c>
      <c r="C18" s="74">
        <v>40809.4543</v>
      </c>
      <c r="D18" s="74">
        <v>49866.9363</v>
      </c>
      <c r="E18" s="74">
        <v>46097.8508</v>
      </c>
      <c r="F18" s="77">
        <f>E18-D18</f>
        <v>-3769.085500000001</v>
      </c>
      <c r="G18" s="77">
        <f>E18-D18</f>
        <v>-3769.085500000001</v>
      </c>
      <c r="H18" s="28"/>
      <c r="I18" s="28"/>
      <c r="J18" s="28"/>
      <c r="K18" s="28"/>
      <c r="L18" s="28"/>
      <c r="M18" s="28"/>
      <c r="N18" s="28"/>
      <c r="O18" s="28"/>
    </row>
    <row r="19" spans="1:15" s="25" customFormat="1" ht="13.5" customHeight="1">
      <c r="A19" s="29" t="s">
        <v>83</v>
      </c>
      <c r="B19" s="74">
        <v>48597.3006</v>
      </c>
      <c r="C19" s="74">
        <v>45029.3844</v>
      </c>
      <c r="D19" s="74">
        <v>54803.2258</v>
      </c>
      <c r="E19" s="74">
        <v>50961.3907</v>
      </c>
      <c r="F19" s="77">
        <f>E19-D19</f>
        <v>-3841.8350999999966</v>
      </c>
      <c r="G19" s="77">
        <f>E19-D19</f>
        <v>-3841.8350999999966</v>
      </c>
      <c r="H19" s="28"/>
      <c r="I19" s="28"/>
      <c r="J19" s="28"/>
      <c r="K19" s="28"/>
      <c r="L19" s="28"/>
      <c r="M19" s="28"/>
      <c r="N19" s="28"/>
      <c r="O19" s="28"/>
    </row>
    <row r="20" spans="1:15" s="25" customFormat="1" ht="13.5" customHeight="1">
      <c r="A20" s="29" t="s">
        <v>5</v>
      </c>
      <c r="B20" s="74">
        <v>69206.98893299</v>
      </c>
      <c r="C20" s="74">
        <v>65674.53522327</v>
      </c>
      <c r="D20" s="74">
        <v>79527.79675902</v>
      </c>
      <c r="E20" s="74">
        <v>77116.66978312</v>
      </c>
      <c r="F20" s="77">
        <f>E20-D20</f>
        <v>-2411.126975899999</v>
      </c>
      <c r="G20" s="77">
        <f>E20-D20</f>
        <v>-2411.126975899999</v>
      </c>
      <c r="H20" s="28"/>
      <c r="I20" s="28"/>
      <c r="J20" s="28"/>
      <c r="K20" s="28"/>
      <c r="L20" s="28"/>
      <c r="M20" s="28"/>
      <c r="N20" s="28"/>
      <c r="O20" s="28"/>
    </row>
    <row r="21" spans="1:15" s="25" customFormat="1" ht="13.5" customHeight="1">
      <c r="A21" s="61" t="s">
        <v>6</v>
      </c>
      <c r="B21" s="107">
        <v>28.020329612655498</v>
      </c>
      <c r="C21" s="107">
        <v>28.20717047146313</v>
      </c>
      <c r="D21" s="107">
        <v>26.53632828826749</v>
      </c>
      <c r="E21" s="107">
        <v>26.954182772087755</v>
      </c>
      <c r="F21" s="99"/>
      <c r="G21" s="99"/>
      <c r="H21" s="27"/>
      <c r="I21" s="27"/>
      <c r="J21" s="27"/>
      <c r="K21" s="27"/>
      <c r="L21" s="27"/>
      <c r="M21" s="27"/>
      <c r="N21" s="27"/>
      <c r="O21" s="27"/>
    </row>
    <row r="22" spans="1:17" s="25" customFormat="1" ht="6" customHeight="1">
      <c r="A22" s="61"/>
      <c r="B22" s="107"/>
      <c r="C22" s="107"/>
      <c r="D22" s="107"/>
      <c r="E22" s="107"/>
      <c r="F22" s="107"/>
      <c r="G22" s="107"/>
      <c r="H22" s="104"/>
      <c r="I22" s="104"/>
      <c r="J22" s="27"/>
      <c r="K22" s="27"/>
      <c r="L22" s="27"/>
      <c r="M22" s="27"/>
      <c r="N22" s="27"/>
      <c r="O22" s="27"/>
      <c r="P22" s="27"/>
      <c r="Q22" s="27"/>
    </row>
    <row r="23" spans="1:17" s="25" customFormat="1" ht="15" customHeight="1">
      <c r="A23" s="153" t="s">
        <v>84</v>
      </c>
      <c r="B23" s="153"/>
      <c r="C23" s="153"/>
      <c r="D23" s="153"/>
      <c r="E23" s="153"/>
      <c r="F23" s="153"/>
      <c r="G23" s="153"/>
      <c r="H23" s="153"/>
      <c r="I23" s="153"/>
      <c r="J23" s="27"/>
      <c r="K23" s="27"/>
      <c r="L23" s="27"/>
      <c r="M23" s="27"/>
      <c r="N23" s="27"/>
      <c r="O23" s="27"/>
      <c r="P23" s="27"/>
      <c r="Q23" s="27"/>
    </row>
    <row r="24" spans="4:7" ht="15.75" customHeight="1">
      <c r="D24" s="115"/>
      <c r="E24" s="113"/>
      <c r="G24" s="126"/>
    </row>
    <row r="25" spans="1:6" s="36" customFormat="1" ht="15" customHeight="1">
      <c r="A25" s="35" t="s">
        <v>91</v>
      </c>
      <c r="B25" s="39"/>
      <c r="C25" s="40"/>
      <c r="D25" s="40"/>
      <c r="E25" s="47"/>
      <c r="F25" s="48"/>
    </row>
    <row r="26" spans="1:6" s="36" customFormat="1" ht="12.75" customHeight="1">
      <c r="A26" s="38" t="s">
        <v>48</v>
      </c>
      <c r="B26" s="39"/>
      <c r="C26" s="40"/>
      <c r="D26" s="40"/>
      <c r="E26" s="47"/>
      <c r="F26" s="48"/>
    </row>
    <row r="27" spans="1:15" s="36" customFormat="1" ht="31.5">
      <c r="A27" s="55"/>
      <c r="B27" s="54" t="s">
        <v>102</v>
      </c>
      <c r="C27" s="54">
        <v>40544</v>
      </c>
      <c r="D27" s="54" t="s">
        <v>109</v>
      </c>
      <c r="E27" s="54">
        <v>40909</v>
      </c>
      <c r="F27" s="59" t="s">
        <v>2</v>
      </c>
      <c r="G27" s="59" t="s">
        <v>46</v>
      </c>
      <c r="H27" s="44"/>
      <c r="I27" s="44"/>
      <c r="J27" s="44"/>
      <c r="K27" s="44"/>
      <c r="L27" s="44"/>
      <c r="M27" s="44"/>
      <c r="N27" s="44"/>
      <c r="O27" s="44"/>
    </row>
    <row r="28" spans="1:15" s="37" customFormat="1" ht="26.25" customHeight="1">
      <c r="A28" s="29" t="s">
        <v>25</v>
      </c>
      <c r="B28" s="103">
        <v>1718.87464639865</v>
      </c>
      <c r="C28" s="103">
        <v>1704.83663540538</v>
      </c>
      <c r="D28" s="103">
        <v>1834.50460655215</v>
      </c>
      <c r="E28" s="103">
        <v>1846.64378708731</v>
      </c>
      <c r="F28" s="77">
        <f>E28-D28</f>
        <v>12.139180535159994</v>
      </c>
      <c r="G28" s="77">
        <f>E28-D28</f>
        <v>12.139180535159994</v>
      </c>
      <c r="H28" s="78"/>
      <c r="I28" s="78"/>
      <c r="J28" s="78"/>
      <c r="K28" s="78"/>
      <c r="L28" s="78"/>
      <c r="M28" s="78"/>
      <c r="N28" s="78"/>
      <c r="O28" s="78"/>
    </row>
    <row r="30" spans="1:2" s="2" customFormat="1" ht="15.75" customHeight="1">
      <c r="A30" s="42" t="s">
        <v>96</v>
      </c>
      <c r="B30" s="1"/>
    </row>
    <row r="31" spans="2:3" s="2" customFormat="1" ht="12.75" customHeight="1">
      <c r="B31" s="19"/>
      <c r="C31" s="19"/>
    </row>
    <row r="32" spans="1:15" s="2" customFormat="1" ht="31.5">
      <c r="A32" s="60"/>
      <c r="B32" s="58" t="s">
        <v>102</v>
      </c>
      <c r="C32" s="54">
        <v>40544</v>
      </c>
      <c r="D32" s="58" t="s">
        <v>109</v>
      </c>
      <c r="E32" s="54">
        <v>40909</v>
      </c>
      <c r="F32" s="59" t="s">
        <v>2</v>
      </c>
      <c r="G32" s="59" t="s">
        <v>46</v>
      </c>
      <c r="H32" s="44"/>
      <c r="I32" s="44"/>
      <c r="J32" s="44"/>
      <c r="K32" s="44"/>
      <c r="L32" s="44"/>
      <c r="M32" s="44"/>
      <c r="N32" s="44"/>
      <c r="O32" s="44"/>
    </row>
    <row r="33" spans="1:17" s="2" customFormat="1" ht="26.25" customHeight="1">
      <c r="A33" s="3" t="s">
        <v>54</v>
      </c>
      <c r="B33" s="117">
        <v>47.0992</v>
      </c>
      <c r="C33" s="117">
        <v>47.27</v>
      </c>
      <c r="D33" s="117">
        <v>46.4847</v>
      </c>
      <c r="E33" s="117">
        <v>46.7757</v>
      </c>
      <c r="F33" s="124">
        <f>E33/D33-1</f>
        <v>0.0062601242989630546</v>
      </c>
      <c r="G33" s="124">
        <f>E33/D33-1</f>
        <v>0.0062601242989630546</v>
      </c>
      <c r="H33" s="15"/>
      <c r="I33" s="15"/>
      <c r="J33" s="15"/>
      <c r="K33" s="15"/>
      <c r="L33" s="15"/>
      <c r="M33" s="15"/>
      <c r="N33" s="15"/>
      <c r="O33" s="15"/>
      <c r="P33" s="9"/>
      <c r="Q33" s="9"/>
    </row>
    <row r="34" spans="1:17" s="2" customFormat="1" ht="26.25" customHeight="1">
      <c r="A34" s="3" t="s">
        <v>55</v>
      </c>
      <c r="B34" s="117">
        <v>47.1244</v>
      </c>
      <c r="C34" s="117">
        <v>47.2936</v>
      </c>
      <c r="D34" s="117">
        <v>46.4847</v>
      </c>
      <c r="E34" s="117">
        <v>46.8544</v>
      </c>
      <c r="F34" s="124">
        <f>E34/D34-1</f>
        <v>0.00795315447878564</v>
      </c>
      <c r="G34" s="124">
        <f>E34/D34-1</f>
        <v>0.00795315447878564</v>
      </c>
      <c r="H34" s="15"/>
      <c r="I34" s="15"/>
      <c r="J34" s="15"/>
      <c r="K34" s="15"/>
      <c r="L34" s="15"/>
      <c r="M34" s="15"/>
      <c r="N34" s="15"/>
      <c r="O34" s="15"/>
      <c r="P34" s="9"/>
      <c r="Q34" s="9"/>
    </row>
    <row r="35" spans="1:17" s="2" customFormat="1" ht="26.25" customHeight="1">
      <c r="A35" s="3" t="s">
        <v>56</v>
      </c>
      <c r="B35" s="117">
        <v>1.3377</v>
      </c>
      <c r="C35" s="117">
        <v>1.3685</v>
      </c>
      <c r="D35" s="117">
        <v>1.2945</v>
      </c>
      <c r="E35" s="117">
        <v>1.3078</v>
      </c>
      <c r="F35" s="124">
        <f>E35/D35-1</f>
        <v>0.010274237157203547</v>
      </c>
      <c r="G35" s="124">
        <f>E35/D35-1</f>
        <v>0.010274237157203547</v>
      </c>
      <c r="H35" s="15"/>
      <c r="I35" s="15"/>
      <c r="J35" s="15"/>
      <c r="K35" s="15"/>
      <c r="L35" s="15"/>
      <c r="M35" s="15"/>
      <c r="N35" s="15"/>
      <c r="O35" s="15"/>
      <c r="P35" s="9"/>
      <c r="Q35" s="9"/>
    </row>
    <row r="36" spans="1:17" s="2" customFormat="1" ht="26.25" customHeight="1">
      <c r="A36" s="3" t="s">
        <v>49</v>
      </c>
      <c r="B36" s="117"/>
      <c r="C36" s="117"/>
      <c r="D36" s="117"/>
      <c r="E36" s="117"/>
      <c r="F36" s="124"/>
      <c r="G36" s="124"/>
      <c r="H36" s="15"/>
      <c r="I36" s="15"/>
      <c r="J36" s="15"/>
      <c r="K36" s="15"/>
      <c r="L36" s="15"/>
      <c r="M36" s="15"/>
      <c r="N36" s="15"/>
      <c r="O36" s="15"/>
      <c r="P36" s="9"/>
      <c r="Q36" s="9"/>
    </row>
    <row r="37" spans="1:17" s="2" customFormat="1" ht="13.5" customHeight="1">
      <c r="A37" s="62" t="s">
        <v>50</v>
      </c>
      <c r="B37" s="117">
        <v>47.216142031924576</v>
      </c>
      <c r="C37" s="117">
        <v>47.2807</v>
      </c>
      <c r="D37" s="117">
        <v>46.697159628858174</v>
      </c>
      <c r="E37" s="117">
        <v>46.6626</v>
      </c>
      <c r="F37" s="124">
        <f>E37/D37-1</f>
        <v>-0.0007400798920715879</v>
      </c>
      <c r="G37" s="124">
        <f>E37/D37-1</f>
        <v>-0.0007400798920715879</v>
      </c>
      <c r="H37" s="15"/>
      <c r="I37" s="15"/>
      <c r="J37" s="15"/>
      <c r="K37" s="15"/>
      <c r="L37" s="15"/>
      <c r="M37" s="15"/>
      <c r="N37" s="15"/>
      <c r="O37" s="15"/>
      <c r="P37" s="9"/>
      <c r="Q37" s="9"/>
    </row>
    <row r="38" spans="1:17" s="2" customFormat="1" ht="13.5" customHeight="1">
      <c r="A38" s="62" t="s">
        <v>51</v>
      </c>
      <c r="B38" s="117">
        <v>62.36941516819572</v>
      </c>
      <c r="C38" s="117">
        <v>64.4256</v>
      </c>
      <c r="D38" s="117">
        <v>59.8</v>
      </c>
      <c r="E38" s="117">
        <v>61.5399</v>
      </c>
      <c r="F38" s="124">
        <f>E38/D38-1</f>
        <v>0.02909531772575269</v>
      </c>
      <c r="G38" s="124">
        <f>E38/D38-1</f>
        <v>0.02909531772575269</v>
      </c>
      <c r="H38" s="15"/>
      <c r="I38" s="15"/>
      <c r="J38" s="15"/>
      <c r="K38" s="15"/>
      <c r="L38" s="15"/>
      <c r="M38" s="15"/>
      <c r="N38" s="15"/>
      <c r="O38" s="15"/>
      <c r="P38" s="9"/>
      <c r="Q38" s="9"/>
    </row>
    <row r="39" spans="1:17" s="2" customFormat="1" ht="13.5" customHeight="1">
      <c r="A39" s="62" t="s">
        <v>52</v>
      </c>
      <c r="B39" s="117">
        <v>1.5242227325786626</v>
      </c>
      <c r="C39" s="117">
        <v>1.5856</v>
      </c>
      <c r="D39" s="117">
        <v>1.435</v>
      </c>
      <c r="E39" s="117">
        <v>1.54</v>
      </c>
      <c r="F39" s="124">
        <f>E39/D39-1</f>
        <v>0.07317073170731714</v>
      </c>
      <c r="G39" s="124">
        <f>E39/D39-1</f>
        <v>0.07317073170731714</v>
      </c>
      <c r="H39" s="15"/>
      <c r="I39" s="15"/>
      <c r="J39" s="15"/>
      <c r="K39" s="15"/>
      <c r="L39" s="15"/>
      <c r="M39" s="15"/>
      <c r="N39" s="15"/>
      <c r="O39" s="15"/>
      <c r="P39" s="9"/>
      <c r="Q39" s="9"/>
    </row>
    <row r="40" spans="1:17" s="2" customFormat="1" ht="13.5" customHeight="1">
      <c r="A40" s="62" t="s">
        <v>53</v>
      </c>
      <c r="B40" s="117">
        <v>0.31701147829690257</v>
      </c>
      <c r="C40" s="117">
        <v>0.3216</v>
      </c>
      <c r="D40" s="117">
        <v>0.308</v>
      </c>
      <c r="E40" s="117">
        <v>0.3133</v>
      </c>
      <c r="F40" s="124">
        <f>E40/D40-1</f>
        <v>0.017207792207792227</v>
      </c>
      <c r="G40" s="124">
        <f>E40/D40-1</f>
        <v>0.017207792207792227</v>
      </c>
      <c r="H40" s="15"/>
      <c r="I40" s="15"/>
      <c r="J40" s="15"/>
      <c r="K40" s="15"/>
      <c r="L40" s="15"/>
      <c r="M40" s="15"/>
      <c r="N40" s="15"/>
      <c r="O40" s="15"/>
      <c r="P40" s="10"/>
      <c r="Q40" s="10"/>
    </row>
    <row r="42" spans="3:4" ht="15">
      <c r="C42" s="123"/>
      <c r="D42" s="123"/>
    </row>
    <row r="43" spans="3:4" ht="15">
      <c r="C43" s="123"/>
      <c r="D43" s="123"/>
    </row>
    <row r="44" spans="3:4" ht="15">
      <c r="C44" s="123"/>
      <c r="D44" s="123"/>
    </row>
    <row r="45" spans="3:4" ht="15">
      <c r="C45" s="123"/>
      <c r="D45" s="123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94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102</v>
      </c>
      <c r="C3" s="54" t="s">
        <v>109</v>
      </c>
      <c r="D3" s="54">
        <v>40544</v>
      </c>
      <c r="E3" s="54">
        <v>40878</v>
      </c>
      <c r="F3" s="54">
        <v>40909</v>
      </c>
      <c r="G3" s="59" t="s">
        <v>2</v>
      </c>
      <c r="H3" s="59" t="s">
        <v>3</v>
      </c>
      <c r="J3" s="80"/>
    </row>
    <row r="4" spans="1:9" ht="13.5" customHeight="1">
      <c r="A4" s="8" t="s">
        <v>22</v>
      </c>
      <c r="B4" s="76">
        <f>B6+B7+B8</f>
        <v>306.74999999999994</v>
      </c>
      <c r="C4" s="76">
        <f>C6+C7+C8</f>
        <v>405.07500000000005</v>
      </c>
      <c r="D4" s="76">
        <f>D6+D7+D8</f>
        <v>31</v>
      </c>
      <c r="E4" s="76">
        <f>E6+E7</f>
        <v>37.35</v>
      </c>
      <c r="F4" s="76">
        <f>F6+F7</f>
        <v>33.45</v>
      </c>
      <c r="G4" s="77">
        <f>F4-E4</f>
        <v>-3.8999999999999986</v>
      </c>
      <c r="H4" s="77">
        <f>F4-D4</f>
        <v>2.450000000000003</v>
      </c>
      <c r="I4" s="76"/>
    </row>
    <row r="5" spans="1:10" ht="13.5" customHeight="1">
      <c r="A5" s="46" t="s">
        <v>82</v>
      </c>
      <c r="B5" s="73">
        <f>B6-B7</f>
        <v>-234.29999999999998</v>
      </c>
      <c r="C5" s="73">
        <f>C6-C7</f>
        <v>-160.70000000000005</v>
      </c>
      <c r="D5" s="73">
        <f>D6-D7</f>
        <v>-30.5</v>
      </c>
      <c r="E5" s="73">
        <f>E6-E7</f>
        <v>-21.85</v>
      </c>
      <c r="F5" s="73">
        <f>F6-F7</f>
        <v>-31.450000000000003</v>
      </c>
      <c r="G5" s="77">
        <f>F5-E5</f>
        <v>-9.600000000000001</v>
      </c>
      <c r="H5" s="77">
        <f>F5-D5</f>
        <v>-0.9500000000000028</v>
      </c>
      <c r="I5" s="73"/>
      <c r="J5" s="106"/>
    </row>
    <row r="6" spans="1:9" ht="13.5" customHeight="1">
      <c r="A6" s="51" t="s">
        <v>23</v>
      </c>
      <c r="B6" s="74">
        <v>28.9</v>
      </c>
      <c r="C6" s="74">
        <v>120.45</v>
      </c>
      <c r="D6" s="74">
        <v>0</v>
      </c>
      <c r="E6" s="74">
        <v>7.75</v>
      </c>
      <c r="F6" s="74">
        <v>1</v>
      </c>
      <c r="G6" s="77">
        <f>F6-E6</f>
        <v>-6.75</v>
      </c>
      <c r="H6" s="77">
        <f>F6-D6</f>
        <v>1</v>
      </c>
      <c r="I6" s="102"/>
    </row>
    <row r="7" spans="1:9" ht="13.5" customHeight="1">
      <c r="A7" s="51" t="s">
        <v>24</v>
      </c>
      <c r="B7" s="74">
        <v>263.2</v>
      </c>
      <c r="C7" s="74">
        <v>281.15000000000003</v>
      </c>
      <c r="D7" s="74">
        <v>30.5</v>
      </c>
      <c r="E7" s="74">
        <v>29.6</v>
      </c>
      <c r="F7" s="74">
        <v>32.45</v>
      </c>
      <c r="G7" s="77">
        <f>F7-E7</f>
        <v>2.8500000000000014</v>
      </c>
      <c r="H7" s="77">
        <f>F7-D7</f>
        <v>1.9500000000000028</v>
      </c>
      <c r="I7" s="102"/>
    </row>
    <row r="8" spans="1:10" ht="13.5" customHeight="1">
      <c r="A8" s="46" t="s">
        <v>40</v>
      </c>
      <c r="B8" s="102">
        <v>14.65</v>
      </c>
      <c r="C8" s="102">
        <v>3.475</v>
      </c>
      <c r="D8" s="102">
        <v>0.5</v>
      </c>
      <c r="E8" s="102" t="s">
        <v>1</v>
      </c>
      <c r="F8" s="102" t="s">
        <v>1</v>
      </c>
      <c r="G8" s="102" t="s">
        <v>1</v>
      </c>
      <c r="H8" s="77">
        <f>-D8</f>
        <v>-0.5</v>
      </c>
      <c r="I8" s="102"/>
      <c r="J8" s="102"/>
    </row>
    <row r="9" spans="3:4" ht="15" customHeight="1">
      <c r="C9" s="79"/>
      <c r="D9" s="79"/>
    </row>
    <row r="10" spans="1:2" s="9" customFormat="1" ht="15" customHeight="1">
      <c r="A10" s="108" t="s">
        <v>93</v>
      </c>
      <c r="B10" s="109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6"/>
      <c r="B12" s="54" t="s">
        <v>102</v>
      </c>
      <c r="C12" s="54" t="s">
        <v>109</v>
      </c>
      <c r="D12" s="54">
        <v>40544</v>
      </c>
      <c r="E12" s="54">
        <v>40878</v>
      </c>
      <c r="F12" s="54">
        <v>40909</v>
      </c>
      <c r="G12" s="59" t="s">
        <v>2</v>
      </c>
      <c r="H12" s="59" t="s">
        <v>3</v>
      </c>
    </row>
    <row r="13" spans="1:9" ht="12.75" customHeight="1">
      <c r="A13" s="8" t="s">
        <v>20</v>
      </c>
      <c r="B13" s="76">
        <f>+B14+B20+B22</f>
        <v>4036.3024200000004</v>
      </c>
      <c r="C13" s="76">
        <f>C14+C18+C19+C20+C22</f>
        <v>8825.916524</v>
      </c>
      <c r="D13" s="76">
        <f>+D14</f>
        <v>216.6135</v>
      </c>
      <c r="E13" s="76">
        <f>+E14+E20+E22</f>
        <v>445.174802</v>
      </c>
      <c r="F13" s="76">
        <f>+F14+F20</f>
        <v>461.8617109</v>
      </c>
      <c r="G13" s="77">
        <f>F13-E13</f>
        <v>16.68690889999999</v>
      </c>
      <c r="H13" s="77">
        <f>F13-D13</f>
        <v>245.2482109</v>
      </c>
      <c r="I13" s="77"/>
    </row>
    <row r="14" spans="1:10" ht="12.75" customHeight="1">
      <c r="A14" s="46" t="s">
        <v>42</v>
      </c>
      <c r="B14" s="73">
        <f>B15+B17</f>
        <v>870.7897</v>
      </c>
      <c r="C14" s="74">
        <v>2278.516524</v>
      </c>
      <c r="D14" s="74">
        <f>+D17</f>
        <v>216.6135</v>
      </c>
      <c r="E14" s="74">
        <v>184.457902</v>
      </c>
      <c r="F14" s="74">
        <f>+F17</f>
        <v>388.8617109</v>
      </c>
      <c r="G14" s="77">
        <f>F14-E14</f>
        <v>204.4038089</v>
      </c>
      <c r="H14" s="77">
        <f>F14-D14</f>
        <v>172.2482109</v>
      </c>
      <c r="I14" s="99"/>
      <c r="J14" s="9"/>
    </row>
    <row r="15" spans="1:10" ht="12.75" customHeight="1">
      <c r="A15" s="51" t="s">
        <v>23</v>
      </c>
      <c r="B15" s="102">
        <v>800</v>
      </c>
      <c r="C15" s="74" t="s">
        <v>1</v>
      </c>
      <c r="D15" s="74" t="s">
        <v>1</v>
      </c>
      <c r="E15" s="74" t="s">
        <v>1</v>
      </c>
      <c r="F15" s="74" t="s">
        <v>1</v>
      </c>
      <c r="G15" s="77" t="s">
        <v>1</v>
      </c>
      <c r="H15" s="77" t="s">
        <v>1</v>
      </c>
      <c r="I15" s="99"/>
      <c r="J15" s="9"/>
    </row>
    <row r="16" spans="1:10" ht="23.25" customHeight="1">
      <c r="A16" s="128" t="s">
        <v>100</v>
      </c>
      <c r="B16" s="110">
        <v>800</v>
      </c>
      <c r="C16" s="74" t="s">
        <v>1</v>
      </c>
      <c r="D16" s="74" t="s">
        <v>1</v>
      </c>
      <c r="E16" s="74" t="s">
        <v>1</v>
      </c>
      <c r="F16" s="74" t="s">
        <v>1</v>
      </c>
      <c r="G16" s="77" t="s">
        <v>1</v>
      </c>
      <c r="H16" s="77" t="s">
        <v>1</v>
      </c>
      <c r="I16" s="99"/>
      <c r="J16" s="9"/>
    </row>
    <row r="17" spans="1:10" ht="12.75" customHeight="1">
      <c r="A17" s="51" t="s">
        <v>24</v>
      </c>
      <c r="B17" s="74">
        <v>70.7897</v>
      </c>
      <c r="C17" s="102">
        <v>2278.516524</v>
      </c>
      <c r="D17" s="102">
        <v>216.6135</v>
      </c>
      <c r="E17" s="102">
        <v>184.457902</v>
      </c>
      <c r="F17" s="102">
        <v>388.8617109</v>
      </c>
      <c r="G17" s="77">
        <f>F17-E17</f>
        <v>204.4038089</v>
      </c>
      <c r="H17" s="77">
        <f>F17-D17</f>
        <v>172.2482109</v>
      </c>
      <c r="I17" s="99"/>
      <c r="J17" s="9"/>
    </row>
    <row r="18" spans="1:10" ht="12.75" customHeight="1">
      <c r="A18" s="133" t="s">
        <v>108</v>
      </c>
      <c r="B18" s="74" t="s">
        <v>1</v>
      </c>
      <c r="C18" s="102">
        <v>870</v>
      </c>
      <c r="D18" s="102" t="s">
        <v>1</v>
      </c>
      <c r="E18" s="102" t="s">
        <v>1</v>
      </c>
      <c r="F18" s="102" t="s">
        <v>1</v>
      </c>
      <c r="G18" s="77" t="s">
        <v>1</v>
      </c>
      <c r="H18" s="77" t="s">
        <v>1</v>
      </c>
      <c r="I18" s="99"/>
      <c r="J18" s="9"/>
    </row>
    <row r="19" spans="1:10" ht="12.75" customHeight="1">
      <c r="A19" s="46" t="s">
        <v>106</v>
      </c>
      <c r="B19" s="74" t="s">
        <v>1</v>
      </c>
      <c r="C19" s="102">
        <v>129</v>
      </c>
      <c r="D19" s="102" t="s">
        <v>1</v>
      </c>
      <c r="E19" s="102" t="s">
        <v>1</v>
      </c>
      <c r="F19" s="102" t="s">
        <v>1</v>
      </c>
      <c r="G19" s="77" t="s">
        <v>1</v>
      </c>
      <c r="H19" s="77" t="s">
        <v>1</v>
      </c>
      <c r="I19" s="99"/>
      <c r="J19" s="9"/>
    </row>
    <row r="20" spans="1:10" ht="12.75" customHeight="1">
      <c r="A20" s="46" t="s">
        <v>41</v>
      </c>
      <c r="B20" s="74">
        <v>2656</v>
      </c>
      <c r="C20" s="102">
        <v>4050.7</v>
      </c>
      <c r="D20" s="102" t="s">
        <v>1</v>
      </c>
      <c r="E20" s="102">
        <v>214.2</v>
      </c>
      <c r="F20" s="102">
        <v>73</v>
      </c>
      <c r="G20" s="77">
        <f>F20-E20</f>
        <v>-141.2</v>
      </c>
      <c r="H20" s="77">
        <f>+F20</f>
        <v>73</v>
      </c>
      <c r="I20" s="75"/>
      <c r="J20" s="11"/>
    </row>
    <row r="21" spans="1:10" s="9" customFormat="1" ht="27" customHeight="1">
      <c r="A21" s="129" t="s">
        <v>104</v>
      </c>
      <c r="B21" s="31" t="s">
        <v>1</v>
      </c>
      <c r="C21" s="31" t="s">
        <v>1</v>
      </c>
      <c r="D21" s="31" t="s">
        <v>1</v>
      </c>
      <c r="E21" s="31" t="s">
        <v>1</v>
      </c>
      <c r="F21" s="31" t="s">
        <v>1</v>
      </c>
      <c r="G21" s="77" t="s">
        <v>1</v>
      </c>
      <c r="H21" s="77" t="s">
        <v>1</v>
      </c>
      <c r="J21" s="11"/>
    </row>
    <row r="22" spans="1:10" ht="25.5" customHeight="1">
      <c r="A22" s="46" t="s">
        <v>105</v>
      </c>
      <c r="B22" s="127">
        <v>509.51272</v>
      </c>
      <c r="C22" s="102">
        <v>1497.7</v>
      </c>
      <c r="D22" s="102" t="s">
        <v>1</v>
      </c>
      <c r="E22" s="127">
        <v>46.5169</v>
      </c>
      <c r="F22" s="127" t="s">
        <v>1</v>
      </c>
      <c r="G22" s="77">
        <f>-E22</f>
        <v>-46.5169</v>
      </c>
      <c r="H22" s="77" t="s">
        <v>1</v>
      </c>
      <c r="J22" s="11"/>
    </row>
    <row r="23" spans="1:10" ht="12.75" customHeight="1">
      <c r="A23" s="8" t="s">
        <v>39</v>
      </c>
      <c r="B23" s="31"/>
      <c r="C23" s="31"/>
      <c r="D23" s="31"/>
      <c r="E23" s="31"/>
      <c r="F23" s="31"/>
      <c r="G23" s="77"/>
      <c r="H23" s="77"/>
      <c r="I23" s="112"/>
      <c r="J23" s="11"/>
    </row>
    <row r="24" spans="1:10" ht="26.25" customHeight="1">
      <c r="A24" s="46" t="s">
        <v>73</v>
      </c>
      <c r="B24" s="31">
        <v>5.5</v>
      </c>
      <c r="C24" s="31">
        <v>13.61</v>
      </c>
      <c r="D24" s="31">
        <v>6.23</v>
      </c>
      <c r="E24" s="31">
        <v>13.61</v>
      </c>
      <c r="F24" s="31">
        <v>12.2</v>
      </c>
      <c r="G24" s="77">
        <f>F24-E24</f>
        <v>-1.4100000000000001</v>
      </c>
      <c r="H24" s="77">
        <f>F24-D24</f>
        <v>5.969999999999999</v>
      </c>
      <c r="I24" s="112"/>
      <c r="J24" s="11"/>
    </row>
    <row r="25" spans="1:10" ht="12.75" customHeight="1">
      <c r="A25" s="46" t="s">
        <v>43</v>
      </c>
      <c r="B25" s="31">
        <v>5.01</v>
      </c>
      <c r="C25" s="31" t="s">
        <v>1</v>
      </c>
      <c r="D25" s="31" t="s">
        <v>1</v>
      </c>
      <c r="E25" s="31" t="s">
        <v>1</v>
      </c>
      <c r="F25" s="31" t="s">
        <v>1</v>
      </c>
      <c r="G25" s="77" t="s">
        <v>1</v>
      </c>
      <c r="H25" s="77" t="s">
        <v>1</v>
      </c>
      <c r="I25" s="32"/>
      <c r="J25" s="11"/>
    </row>
    <row r="26" spans="1:10" ht="12.75" customHeight="1">
      <c r="A26" s="46" t="s">
        <v>21</v>
      </c>
      <c r="B26" s="31">
        <v>6.5</v>
      </c>
      <c r="C26" s="31">
        <v>11.391491020848088</v>
      </c>
      <c r="D26" s="31">
        <v>6.4494559665025495</v>
      </c>
      <c r="E26" s="31">
        <v>11.951218476397937</v>
      </c>
      <c r="F26" s="31">
        <v>12.217861087269108</v>
      </c>
      <c r="G26" s="77">
        <f>F26-E26</f>
        <v>0.26664261087117147</v>
      </c>
      <c r="H26" s="77">
        <f>F26-D26</f>
        <v>5.768405120766559</v>
      </c>
      <c r="I26" s="32"/>
      <c r="J26" s="11"/>
    </row>
    <row r="27" spans="1:10" ht="12.75" customHeight="1">
      <c r="A27" s="46" t="s">
        <v>107</v>
      </c>
      <c r="B27" s="31" t="s">
        <v>1</v>
      </c>
      <c r="C27" s="31">
        <v>1.05241446650999</v>
      </c>
      <c r="D27" s="31" t="s">
        <v>1</v>
      </c>
      <c r="E27" s="31" t="s">
        <v>1</v>
      </c>
      <c r="F27" s="31" t="s">
        <v>1</v>
      </c>
      <c r="G27" s="77" t="s">
        <v>1</v>
      </c>
      <c r="H27" s="77" t="s">
        <v>1</v>
      </c>
      <c r="I27" s="32"/>
      <c r="J27" s="11"/>
    </row>
    <row r="28" spans="1:10" ht="26.25" customHeight="1">
      <c r="A28" s="46" t="s">
        <v>74</v>
      </c>
      <c r="B28" s="31">
        <v>6.6</v>
      </c>
      <c r="C28" s="31">
        <v>16.33</v>
      </c>
      <c r="D28" s="31">
        <v>7.476</v>
      </c>
      <c r="E28" s="31">
        <v>16.33</v>
      </c>
      <c r="F28" s="31">
        <v>14.639999999999999</v>
      </c>
      <c r="G28" s="77">
        <f>F28-E28</f>
        <v>-1.6899999999999995</v>
      </c>
      <c r="H28" s="77">
        <f>F28-D28</f>
        <v>7.163999999999999</v>
      </c>
      <c r="I28" s="32"/>
      <c r="J28" s="11"/>
    </row>
    <row r="29" spans="1:10" ht="27" customHeight="1">
      <c r="A29" s="46" t="s">
        <v>104</v>
      </c>
      <c r="B29" s="31" t="s">
        <v>1</v>
      </c>
      <c r="C29" s="31" t="s">
        <v>1</v>
      </c>
      <c r="D29" s="31" t="s">
        <v>1</v>
      </c>
      <c r="E29" s="31" t="s">
        <v>1</v>
      </c>
      <c r="F29" s="31" t="s">
        <v>1</v>
      </c>
      <c r="G29" s="77" t="s">
        <v>1</v>
      </c>
      <c r="H29" s="77" t="s">
        <v>1</v>
      </c>
      <c r="J29" s="11"/>
    </row>
    <row r="30" spans="1:5" ht="15" customHeight="1">
      <c r="A30" s="2" t="s">
        <v>101</v>
      </c>
      <c r="E30" s="9"/>
    </row>
    <row r="31" ht="15" customHeight="1"/>
    <row r="32" spans="1:2" ht="15" customHeight="1">
      <c r="A32" s="42" t="s">
        <v>95</v>
      </c>
      <c r="B32" s="1"/>
    </row>
    <row r="33" spans="1:7" s="6" customFormat="1" ht="12.75" customHeight="1">
      <c r="A33" s="5" t="s">
        <v>0</v>
      </c>
      <c r="B33" s="5"/>
      <c r="C33" s="7"/>
      <c r="D33" s="7"/>
      <c r="E33" s="7"/>
      <c r="F33" s="7"/>
      <c r="G33" s="7"/>
    </row>
    <row r="34" spans="1:8" ht="26.25" customHeight="1">
      <c r="A34" s="56"/>
      <c r="B34" s="54" t="s">
        <v>102</v>
      </c>
      <c r="C34" s="54" t="s">
        <v>109</v>
      </c>
      <c r="D34" s="54">
        <v>40544</v>
      </c>
      <c r="E34" s="54">
        <v>40878</v>
      </c>
      <c r="F34" s="54">
        <v>40909</v>
      </c>
      <c r="G34" s="59" t="s">
        <v>2</v>
      </c>
      <c r="H34" s="59" t="s">
        <v>3</v>
      </c>
    </row>
    <row r="35" spans="1:9" ht="23.25" customHeight="1">
      <c r="A35" s="8" t="s">
        <v>13</v>
      </c>
      <c r="B35" s="131">
        <f>SUM(B36:B38)</f>
        <v>11550</v>
      </c>
      <c r="C35" s="131">
        <f>SUM(C36:C38)</f>
        <v>31100</v>
      </c>
      <c r="D35" s="131">
        <f>SUM(D36:D38)</f>
        <v>2230</v>
      </c>
      <c r="E35" s="131">
        <f>SUM(E36:E38)</f>
        <v>2150</v>
      </c>
      <c r="F35" s="131">
        <f>SUM(F36:F38)</f>
        <v>2650</v>
      </c>
      <c r="G35" s="77">
        <f>F35-E35</f>
        <v>500</v>
      </c>
      <c r="H35" s="77">
        <f>F35-D35</f>
        <v>420</v>
      </c>
      <c r="I35" s="9"/>
    </row>
    <row r="36" spans="1:11" ht="12.75" customHeight="1">
      <c r="A36" s="50" t="s">
        <v>31</v>
      </c>
      <c r="B36" s="95">
        <v>1990</v>
      </c>
      <c r="C36" s="95">
        <v>5300</v>
      </c>
      <c r="D36" s="95">
        <v>400</v>
      </c>
      <c r="E36" s="95">
        <v>300</v>
      </c>
      <c r="F36" s="95">
        <v>400</v>
      </c>
      <c r="G36" s="77">
        <f aca="true" t="shared" si="0" ref="G36:G55">F36-E36</f>
        <v>100</v>
      </c>
      <c r="H36" s="77">
        <f aca="true" t="shared" si="1" ref="H36:H55">F36-D36</f>
        <v>0</v>
      </c>
      <c r="I36" s="9"/>
      <c r="K36" s="100"/>
    </row>
    <row r="37" spans="1:11" ht="12.75" customHeight="1">
      <c r="A37" s="50" t="s">
        <v>32</v>
      </c>
      <c r="B37" s="95">
        <v>2220</v>
      </c>
      <c r="C37" s="95">
        <v>9900</v>
      </c>
      <c r="D37" s="95">
        <v>720</v>
      </c>
      <c r="E37" s="95">
        <v>600</v>
      </c>
      <c r="F37" s="95">
        <v>800</v>
      </c>
      <c r="G37" s="77">
        <f t="shared" si="0"/>
        <v>200</v>
      </c>
      <c r="H37" s="77">
        <f t="shared" si="1"/>
        <v>80</v>
      </c>
      <c r="I37" s="9"/>
      <c r="K37" s="100"/>
    </row>
    <row r="38" spans="1:11" ht="12.75" customHeight="1">
      <c r="A38" s="50" t="s">
        <v>33</v>
      </c>
      <c r="B38" s="95">
        <v>7340</v>
      </c>
      <c r="C38" s="95">
        <v>15900</v>
      </c>
      <c r="D38" s="95">
        <v>1110</v>
      </c>
      <c r="E38" s="95">
        <v>1250</v>
      </c>
      <c r="F38" s="95">
        <v>1450</v>
      </c>
      <c r="G38" s="77">
        <f t="shared" si="0"/>
        <v>200</v>
      </c>
      <c r="H38" s="77">
        <f t="shared" si="1"/>
        <v>340</v>
      </c>
      <c r="I38" s="9"/>
      <c r="K38" s="100"/>
    </row>
    <row r="39" spans="1:11" ht="12.75" customHeight="1" hidden="1">
      <c r="A39" s="50" t="s">
        <v>34</v>
      </c>
      <c r="B39" s="96">
        <v>0</v>
      </c>
      <c r="C39" s="95"/>
      <c r="D39" s="96">
        <v>0</v>
      </c>
      <c r="E39" s="95"/>
      <c r="F39" s="95"/>
      <c r="G39" s="77">
        <f t="shared" si="0"/>
        <v>0</v>
      </c>
      <c r="H39" s="77">
        <f t="shared" si="1"/>
        <v>0</v>
      </c>
      <c r="I39" s="9"/>
      <c r="K39" s="100"/>
    </row>
    <row r="40" spans="1:11" ht="12.75" customHeight="1" hidden="1">
      <c r="A40" s="50" t="s">
        <v>35</v>
      </c>
      <c r="B40" s="96">
        <v>0</v>
      </c>
      <c r="C40" s="96"/>
      <c r="D40" s="149">
        <v>0</v>
      </c>
      <c r="E40" s="96"/>
      <c r="F40" s="96"/>
      <c r="G40" s="77">
        <f t="shared" si="0"/>
        <v>0</v>
      </c>
      <c r="H40" s="77">
        <f t="shared" si="1"/>
        <v>0</v>
      </c>
      <c r="I40" s="9"/>
      <c r="K40" s="100"/>
    </row>
    <row r="41" spans="1:11" ht="12.75" customHeight="1">
      <c r="A41" s="8" t="s">
        <v>12</v>
      </c>
      <c r="B41" s="131">
        <f>SUM(B42:B44)</f>
        <v>13162.5</v>
      </c>
      <c r="C41" s="131">
        <f>SUM(C42:C44)</f>
        <v>27529.03</v>
      </c>
      <c r="D41" s="131">
        <f>SUM(D42:D44)</f>
        <v>2238.2</v>
      </c>
      <c r="E41" s="131">
        <f>SUM(E42:E44)</f>
        <v>2486.71</v>
      </c>
      <c r="F41" s="131">
        <f>SUM(F42:F44)</f>
        <v>4200.75</v>
      </c>
      <c r="G41" s="77">
        <f t="shared" si="0"/>
        <v>1714.04</v>
      </c>
      <c r="H41" s="77">
        <f t="shared" si="1"/>
        <v>1962.5500000000002</v>
      </c>
      <c r="I41" s="9"/>
      <c r="K41" s="100"/>
    </row>
    <row r="42" spans="1:11" ht="12.75" customHeight="1">
      <c r="A42" s="50" t="s">
        <v>31</v>
      </c>
      <c r="B42" s="95">
        <v>2916.5</v>
      </c>
      <c r="C42" s="95">
        <v>5590.05</v>
      </c>
      <c r="D42" s="95">
        <v>530.3</v>
      </c>
      <c r="E42" s="95">
        <v>309.3</v>
      </c>
      <c r="F42" s="95">
        <v>556.4</v>
      </c>
      <c r="G42" s="77">
        <f t="shared" si="0"/>
        <v>247.09999999999997</v>
      </c>
      <c r="H42" s="77">
        <f t="shared" si="1"/>
        <v>26.100000000000023</v>
      </c>
      <c r="I42" s="9"/>
      <c r="K42" s="100"/>
    </row>
    <row r="43" spans="1:11" ht="12.75" customHeight="1">
      <c r="A43" s="50" t="s">
        <v>32</v>
      </c>
      <c r="B43" s="95">
        <v>2825</v>
      </c>
      <c r="C43" s="95">
        <v>8578.5</v>
      </c>
      <c r="D43" s="95">
        <v>808.3</v>
      </c>
      <c r="E43" s="95">
        <v>488.3</v>
      </c>
      <c r="F43" s="95">
        <v>899.5</v>
      </c>
      <c r="G43" s="77">
        <f t="shared" si="0"/>
        <v>411.2</v>
      </c>
      <c r="H43" s="77">
        <f t="shared" si="1"/>
        <v>91.20000000000005</v>
      </c>
      <c r="I43" s="9"/>
      <c r="K43" s="100"/>
    </row>
    <row r="44" spans="1:11" ht="12.75" customHeight="1">
      <c r="A44" s="50" t="s">
        <v>33</v>
      </c>
      <c r="B44" s="95">
        <v>7421</v>
      </c>
      <c r="C44" s="95">
        <v>13360.48</v>
      </c>
      <c r="D44" s="95">
        <v>899.6</v>
      </c>
      <c r="E44" s="95">
        <v>1689.11</v>
      </c>
      <c r="F44" s="95">
        <v>2744.85</v>
      </c>
      <c r="G44" s="77">
        <f t="shared" si="0"/>
        <v>1055.74</v>
      </c>
      <c r="H44" s="77">
        <f t="shared" si="1"/>
        <v>1845.25</v>
      </c>
      <c r="I44" s="9"/>
      <c r="K44" s="100"/>
    </row>
    <row r="45" spans="1:11" ht="12.75" customHeight="1" hidden="1">
      <c r="A45" s="50" t="s">
        <v>34</v>
      </c>
      <c r="B45" s="96">
        <v>0</v>
      </c>
      <c r="C45" s="96"/>
      <c r="D45" s="96">
        <v>0</v>
      </c>
      <c r="E45" s="96"/>
      <c r="F45" s="96"/>
      <c r="G45" s="77">
        <f t="shared" si="0"/>
        <v>0</v>
      </c>
      <c r="H45" s="77">
        <f t="shared" si="1"/>
        <v>0</v>
      </c>
      <c r="I45" s="9"/>
      <c r="J45" s="2">
        <v>7421</v>
      </c>
      <c r="K45" s="100"/>
    </row>
    <row r="46" spans="1:11" ht="12.75" customHeight="1" hidden="1">
      <c r="A46" s="50" t="s">
        <v>35</v>
      </c>
      <c r="B46" s="96">
        <v>0</v>
      </c>
      <c r="C46" s="96"/>
      <c r="D46" s="149">
        <v>0</v>
      </c>
      <c r="E46" s="96"/>
      <c r="F46" s="96"/>
      <c r="G46" s="77">
        <f t="shared" si="0"/>
        <v>0</v>
      </c>
      <c r="H46" s="77">
        <f t="shared" si="1"/>
        <v>0</v>
      </c>
      <c r="I46" s="9"/>
      <c r="K46" s="100"/>
    </row>
    <row r="47" spans="1:11" ht="12.75" customHeight="1">
      <c r="A47" s="8" t="s">
        <v>14</v>
      </c>
      <c r="B47" s="131">
        <f>SUM(B48:B50)</f>
        <v>8924</v>
      </c>
      <c r="C47" s="131">
        <f>SUM(C48:C50)</f>
        <v>22861.72</v>
      </c>
      <c r="D47" s="131">
        <f>SUM(D48:D50)</f>
        <v>1560.1</v>
      </c>
      <c r="E47" s="131">
        <f>SUM(E48:E50)</f>
        <v>1720.8</v>
      </c>
      <c r="F47" s="131">
        <f>SUM(F48:F50)</f>
        <v>3260.13</v>
      </c>
      <c r="G47" s="77">
        <f>F47-E47</f>
        <v>1539.3300000000002</v>
      </c>
      <c r="H47" s="77">
        <f t="shared" si="1"/>
        <v>1700.0300000000002</v>
      </c>
      <c r="K47" s="100"/>
    </row>
    <row r="48" spans="1:11" ht="12.75" customHeight="1">
      <c r="A48" s="50" t="s">
        <v>31</v>
      </c>
      <c r="B48" s="95">
        <v>1772.5</v>
      </c>
      <c r="C48" s="95">
        <v>3998.35</v>
      </c>
      <c r="D48" s="95">
        <v>370.1</v>
      </c>
      <c r="E48" s="95">
        <v>210.3</v>
      </c>
      <c r="F48" s="95">
        <v>375.1</v>
      </c>
      <c r="G48" s="77">
        <f t="shared" si="0"/>
        <v>164.8</v>
      </c>
      <c r="H48" s="77">
        <f t="shared" si="1"/>
        <v>5</v>
      </c>
      <c r="K48" s="100"/>
    </row>
    <row r="49" spans="1:11" ht="12.75" customHeight="1">
      <c r="A49" s="50" t="s">
        <v>32</v>
      </c>
      <c r="B49" s="95">
        <v>1871.7</v>
      </c>
      <c r="C49" s="95">
        <v>6974.2</v>
      </c>
      <c r="D49" s="95">
        <v>598.2</v>
      </c>
      <c r="E49" s="95">
        <v>343.2</v>
      </c>
      <c r="F49" s="95">
        <v>730.1</v>
      </c>
      <c r="G49" s="77">
        <f t="shared" si="0"/>
        <v>386.90000000000003</v>
      </c>
      <c r="H49" s="77">
        <f t="shared" si="1"/>
        <v>131.89999999999998</v>
      </c>
      <c r="K49" s="100"/>
    </row>
    <row r="50" spans="1:11" ht="12.75" customHeight="1">
      <c r="A50" s="50" t="s">
        <v>33</v>
      </c>
      <c r="B50" s="95">
        <v>5279.8</v>
      </c>
      <c r="C50" s="95">
        <v>11889.17</v>
      </c>
      <c r="D50" s="95">
        <v>591.8</v>
      </c>
      <c r="E50" s="95">
        <v>1167.3</v>
      </c>
      <c r="F50" s="95">
        <v>2154.93</v>
      </c>
      <c r="G50" s="77">
        <f t="shared" si="0"/>
        <v>987.6299999999999</v>
      </c>
      <c r="H50" s="77">
        <f t="shared" si="1"/>
        <v>1563.1299999999999</v>
      </c>
      <c r="K50" s="100"/>
    </row>
    <row r="51" spans="1:11" ht="12.75" customHeight="1" hidden="1">
      <c r="A51" s="50" t="s">
        <v>34</v>
      </c>
      <c r="B51" s="96">
        <v>0</v>
      </c>
      <c r="C51" s="96"/>
      <c r="D51" s="96">
        <v>0</v>
      </c>
      <c r="E51" s="96"/>
      <c r="F51" s="96"/>
      <c r="G51" s="77">
        <f t="shared" si="0"/>
        <v>0</v>
      </c>
      <c r="H51" s="77">
        <f t="shared" si="1"/>
        <v>0</v>
      </c>
      <c r="K51" s="100"/>
    </row>
    <row r="52" spans="1:11" ht="12.75" customHeight="1" hidden="1">
      <c r="A52" s="50" t="s">
        <v>35</v>
      </c>
      <c r="B52" s="96">
        <v>0</v>
      </c>
      <c r="C52" s="96"/>
      <c r="D52" s="149">
        <v>0</v>
      </c>
      <c r="E52" s="96"/>
      <c r="F52" s="96"/>
      <c r="G52" s="77">
        <f t="shared" si="0"/>
        <v>0</v>
      </c>
      <c r="H52" s="77">
        <f t="shared" si="1"/>
        <v>0</v>
      </c>
      <c r="K52" s="100"/>
    </row>
    <row r="53" spans="1:11" ht="23.25" customHeight="1">
      <c r="A53" s="8" t="s">
        <v>15</v>
      </c>
      <c r="B53" s="132">
        <v>2.65</v>
      </c>
      <c r="C53" s="132">
        <v>9.18</v>
      </c>
      <c r="D53" s="132">
        <v>5.601441773827593</v>
      </c>
      <c r="E53" s="132">
        <v>11.79</v>
      </c>
      <c r="F53" s="132">
        <v>9.75755274644563</v>
      </c>
      <c r="G53" s="77">
        <f t="shared" si="0"/>
        <v>-2.03244725355437</v>
      </c>
      <c r="H53" s="77">
        <f t="shared" si="1"/>
        <v>4.156110972618037</v>
      </c>
      <c r="J53" s="67"/>
      <c r="K53" s="100"/>
    </row>
    <row r="54" spans="1:11" ht="12" customHeight="1">
      <c r="A54" s="50" t="s">
        <v>31</v>
      </c>
      <c r="B54" s="91">
        <v>1.91</v>
      </c>
      <c r="C54" s="92">
        <v>6.24</v>
      </c>
      <c r="D54" s="92">
        <v>4.500884472209859</v>
      </c>
      <c r="E54" s="92">
        <v>7.47</v>
      </c>
      <c r="F54" s="92">
        <v>6.407210437115803</v>
      </c>
      <c r="G54" s="77">
        <f t="shared" si="0"/>
        <v>-1.0627895628841966</v>
      </c>
      <c r="H54" s="77">
        <f t="shared" si="1"/>
        <v>1.9063259649059443</v>
      </c>
      <c r="J54" s="67"/>
      <c r="K54" s="100"/>
    </row>
    <row r="55" spans="1:11" ht="12" customHeight="1">
      <c r="A55" s="50" t="s">
        <v>32</v>
      </c>
      <c r="B55" s="91">
        <v>2.25</v>
      </c>
      <c r="C55" s="92">
        <v>7.66</v>
      </c>
      <c r="D55" s="92">
        <v>5.63431581627797</v>
      </c>
      <c r="E55" s="92">
        <v>8.37</v>
      </c>
      <c r="F55" s="92">
        <v>7.863640919426887</v>
      </c>
      <c r="G55" s="77">
        <f t="shared" si="0"/>
        <v>-0.5063590805731124</v>
      </c>
      <c r="H55" s="77">
        <f t="shared" si="1"/>
        <v>2.229325103148917</v>
      </c>
      <c r="J55" s="67"/>
      <c r="K55" s="100"/>
    </row>
    <row r="56" spans="1:11" ht="12" customHeight="1">
      <c r="A56" s="50" t="s">
        <v>33</v>
      </c>
      <c r="B56" s="91">
        <v>2.82</v>
      </c>
      <c r="C56" s="91">
        <v>10.89</v>
      </c>
      <c r="D56" s="91">
        <v>6.256478957225542</v>
      </c>
      <c r="E56" s="91">
        <v>13.57</v>
      </c>
      <c r="F56" s="91">
        <v>11.599013617855016</v>
      </c>
      <c r="G56" s="77">
        <f>F56-E56</f>
        <v>-1.970986382144984</v>
      </c>
      <c r="H56" s="77">
        <f>F56-D56</f>
        <v>5.342534660629474</v>
      </c>
      <c r="J56" s="67"/>
      <c r="K56" s="100"/>
    </row>
    <row r="57" spans="1:11" ht="12" customHeight="1" hidden="1">
      <c r="A57" s="50" t="s">
        <v>34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G57" s="77">
        <f>F57-E57</f>
        <v>0</v>
      </c>
      <c r="H57" s="77">
        <f>D57-C57</f>
        <v>0</v>
      </c>
      <c r="J57" s="67"/>
      <c r="K57" s="100"/>
    </row>
    <row r="58" spans="1:8" ht="12" customHeight="1" hidden="1">
      <c r="A58" s="50" t="s">
        <v>35</v>
      </c>
      <c r="B58" s="92">
        <v>0</v>
      </c>
      <c r="C58" s="92">
        <v>0</v>
      </c>
      <c r="D58" s="92">
        <v>0</v>
      </c>
      <c r="E58" s="92">
        <v>0</v>
      </c>
      <c r="F58" s="92">
        <v>0</v>
      </c>
      <c r="G58" s="77">
        <f>F58-E58</f>
        <v>0</v>
      </c>
      <c r="H58" s="77">
        <f>D58-C58</f>
        <v>0</v>
      </c>
    </row>
    <row r="59" ht="13.5" customHeight="1">
      <c r="E59" s="9"/>
    </row>
    <row r="60" ht="13.5" customHeight="1"/>
    <row r="61" ht="13.5" customHeight="1"/>
    <row r="64" ht="11.25">
      <c r="B64" s="101"/>
    </row>
    <row r="65" ht="11.25">
      <c r="B65" s="101"/>
    </row>
    <row r="66" ht="11.25">
      <c r="B66" s="101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C32" sqref="C32:C58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6"/>
      <c r="B3" s="54" t="s">
        <v>102</v>
      </c>
      <c r="C3" s="54" t="s">
        <v>109</v>
      </c>
      <c r="D3" s="54">
        <v>40544</v>
      </c>
      <c r="E3" s="54">
        <v>40878</v>
      </c>
      <c r="F3" s="54">
        <v>40909</v>
      </c>
      <c r="G3" s="59" t="s">
        <v>2</v>
      </c>
      <c r="H3" s="59" t="s">
        <v>3</v>
      </c>
      <c r="I3"/>
    </row>
    <row r="4" spans="1:15" ht="12.75" customHeight="1">
      <c r="A4" s="65" t="s">
        <v>66</v>
      </c>
      <c r="B4" s="97">
        <f>SUM(B5:B7)</f>
        <v>4590</v>
      </c>
      <c r="C4" s="97">
        <f>SUM(C5:C7)</f>
        <v>4685</v>
      </c>
      <c r="D4" s="97">
        <v>525.98</v>
      </c>
      <c r="E4" s="97">
        <f>SUM(E5:E7)</f>
        <v>180</v>
      </c>
      <c r="F4" s="97">
        <f>SUM(F5:F7)</f>
        <v>330</v>
      </c>
      <c r="G4" s="77">
        <f>F4-E4</f>
        <v>150</v>
      </c>
      <c r="H4" s="77">
        <f>+F4-D4</f>
        <v>-195.98000000000002</v>
      </c>
      <c r="I4"/>
      <c r="J4" s="9"/>
      <c r="M4" s="101"/>
      <c r="N4" s="101"/>
      <c r="O4" s="101"/>
    </row>
    <row r="5" spans="1:15" ht="12.75" customHeight="1">
      <c r="A5" s="66" t="s">
        <v>10</v>
      </c>
      <c r="B5" s="94">
        <v>635</v>
      </c>
      <c r="C5" s="94">
        <v>705</v>
      </c>
      <c r="D5" s="94">
        <v>58.8</v>
      </c>
      <c r="E5" s="94">
        <v>30</v>
      </c>
      <c r="F5" s="94">
        <v>50</v>
      </c>
      <c r="G5" s="77">
        <f aca="true" t="shared" si="0" ref="G5:G24">F5-E5</f>
        <v>20</v>
      </c>
      <c r="H5" s="77">
        <f aca="true" t="shared" si="1" ref="H5:H24">+F5-D5</f>
        <v>-8.799999999999997</v>
      </c>
      <c r="I5"/>
      <c r="J5" s="145"/>
      <c r="M5" s="101"/>
      <c r="N5" s="101"/>
      <c r="O5" s="101"/>
    </row>
    <row r="6" spans="1:15" ht="12.75" customHeight="1">
      <c r="A6" s="66" t="s">
        <v>36</v>
      </c>
      <c r="B6" s="94">
        <v>830</v>
      </c>
      <c r="C6" s="94">
        <v>1045</v>
      </c>
      <c r="D6" s="94">
        <v>131.5</v>
      </c>
      <c r="E6" s="94">
        <v>50</v>
      </c>
      <c r="F6" s="94">
        <v>70</v>
      </c>
      <c r="G6" s="77">
        <f t="shared" si="0"/>
        <v>20</v>
      </c>
      <c r="H6" s="77">
        <f t="shared" si="1"/>
        <v>-61.5</v>
      </c>
      <c r="I6"/>
      <c r="J6" s="145"/>
      <c r="M6" s="101"/>
      <c r="N6" s="101"/>
      <c r="O6" s="101"/>
    </row>
    <row r="7" spans="1:15" ht="12.75" customHeight="1">
      <c r="A7" s="66" t="s">
        <v>11</v>
      </c>
      <c r="B7" s="94">
        <v>3125</v>
      </c>
      <c r="C7" s="94">
        <v>2935</v>
      </c>
      <c r="D7" s="94">
        <v>335.68</v>
      </c>
      <c r="E7" s="94">
        <v>100</v>
      </c>
      <c r="F7" s="94">
        <v>210</v>
      </c>
      <c r="G7" s="77">
        <f t="shared" si="0"/>
        <v>110</v>
      </c>
      <c r="H7" s="77">
        <f t="shared" si="1"/>
        <v>-125.68</v>
      </c>
      <c r="I7"/>
      <c r="J7" s="145"/>
      <c r="M7" s="101"/>
      <c r="N7" s="101"/>
      <c r="O7" s="101"/>
    </row>
    <row r="8" spans="1:15" ht="13.5" customHeight="1" hidden="1">
      <c r="A8" s="66" t="s">
        <v>37</v>
      </c>
      <c r="B8" s="116">
        <v>0</v>
      </c>
      <c r="C8" s="95"/>
      <c r="D8" s="95">
        <v>0</v>
      </c>
      <c r="E8" s="95"/>
      <c r="F8" s="95"/>
      <c r="G8" s="77">
        <f t="shared" si="0"/>
        <v>0</v>
      </c>
      <c r="H8" s="77">
        <f t="shared" si="1"/>
        <v>0</v>
      </c>
      <c r="I8"/>
      <c r="J8" s="145"/>
      <c r="M8" s="101"/>
      <c r="N8" s="101"/>
      <c r="O8" s="101"/>
    </row>
    <row r="9" spans="1:15" ht="12.75" customHeight="1" hidden="1">
      <c r="A9" s="66" t="s">
        <v>38</v>
      </c>
      <c r="B9" s="116">
        <v>0</v>
      </c>
      <c r="C9" s="95"/>
      <c r="D9" s="95">
        <v>0</v>
      </c>
      <c r="E9" s="95"/>
      <c r="F9" s="95"/>
      <c r="G9" s="77">
        <f t="shared" si="0"/>
        <v>0</v>
      </c>
      <c r="H9" s="77">
        <f t="shared" si="1"/>
        <v>0</v>
      </c>
      <c r="I9"/>
      <c r="J9" s="145"/>
      <c r="M9" s="101"/>
      <c r="N9" s="101"/>
      <c r="O9" s="101"/>
    </row>
    <row r="10" spans="1:15" ht="12.75" customHeight="1">
      <c r="A10" s="65" t="s">
        <v>68</v>
      </c>
      <c r="B10" s="97">
        <f>SUM(B11:B13)</f>
        <v>6357.528</v>
      </c>
      <c r="C10" s="97">
        <f>SUM(C11:C13)</f>
        <v>5672.698</v>
      </c>
      <c r="D10" s="97">
        <v>525.98</v>
      </c>
      <c r="E10" s="97">
        <f>SUM(E11:E13)</f>
        <v>424.03999999999996</v>
      </c>
      <c r="F10" s="97">
        <f>SUM(F11:F13)</f>
        <v>866.9815</v>
      </c>
      <c r="G10" s="77">
        <f t="shared" si="0"/>
        <v>442.9415</v>
      </c>
      <c r="H10" s="77">
        <f t="shared" si="1"/>
        <v>341.00149999999996</v>
      </c>
      <c r="I10"/>
      <c r="M10" s="101"/>
      <c r="N10" s="101"/>
      <c r="O10" s="101"/>
    </row>
    <row r="11" spans="1:15" ht="12.75" customHeight="1">
      <c r="A11" s="66" t="s">
        <v>10</v>
      </c>
      <c r="B11" s="94">
        <v>941.872</v>
      </c>
      <c r="C11" s="94">
        <v>277.49</v>
      </c>
      <c r="D11" s="94">
        <v>58.8</v>
      </c>
      <c r="E11" s="94">
        <v>36.72</v>
      </c>
      <c r="F11" s="94">
        <v>38.315</v>
      </c>
      <c r="G11" s="77">
        <f t="shared" si="0"/>
        <v>1.5949999999999989</v>
      </c>
      <c r="H11" s="77">
        <f t="shared" si="1"/>
        <v>-20.485</v>
      </c>
      <c r="I11"/>
      <c r="J11" s="9"/>
      <c r="M11" s="101"/>
      <c r="N11" s="101"/>
      <c r="O11" s="101"/>
    </row>
    <row r="12" spans="1:15" ht="12.75" customHeight="1">
      <c r="A12" s="66" t="s">
        <v>36</v>
      </c>
      <c r="B12" s="94">
        <v>1086.585</v>
      </c>
      <c r="C12" s="94">
        <v>1258.517</v>
      </c>
      <c r="D12" s="94">
        <v>131.5</v>
      </c>
      <c r="E12" s="94">
        <v>97.62</v>
      </c>
      <c r="F12" s="94">
        <v>313.6365</v>
      </c>
      <c r="G12" s="77">
        <f t="shared" si="0"/>
        <v>216.0165</v>
      </c>
      <c r="H12" s="77">
        <f t="shared" si="1"/>
        <v>182.1365</v>
      </c>
      <c r="I12"/>
      <c r="J12" s="9"/>
      <c r="M12" s="101"/>
      <c r="N12" s="101"/>
      <c r="O12" s="101"/>
    </row>
    <row r="13" spans="1:15" ht="12.75" customHeight="1">
      <c r="A13" s="66" t="s">
        <v>11</v>
      </c>
      <c r="B13" s="94">
        <v>4329.071</v>
      </c>
      <c r="C13" s="94">
        <v>4136.691</v>
      </c>
      <c r="D13" s="94">
        <v>335.68</v>
      </c>
      <c r="E13" s="94">
        <v>289.7</v>
      </c>
      <c r="F13" s="94">
        <v>515.03</v>
      </c>
      <c r="G13" s="77">
        <f t="shared" si="0"/>
        <v>225.32999999999998</v>
      </c>
      <c r="H13" s="77">
        <f t="shared" si="1"/>
        <v>179.34999999999997</v>
      </c>
      <c r="I13"/>
      <c r="J13" s="9"/>
      <c r="M13" s="101"/>
      <c r="N13" s="101"/>
      <c r="O13" s="101"/>
    </row>
    <row r="14" spans="1:15" ht="12.75" customHeight="1" hidden="1">
      <c r="A14" s="66" t="s">
        <v>37</v>
      </c>
      <c r="B14" s="116">
        <v>0</v>
      </c>
      <c r="C14" s="95"/>
      <c r="D14" s="95">
        <v>0</v>
      </c>
      <c r="E14" s="95"/>
      <c r="F14" s="95"/>
      <c r="G14" s="77">
        <f t="shared" si="0"/>
        <v>0</v>
      </c>
      <c r="H14" s="77">
        <f t="shared" si="1"/>
        <v>0</v>
      </c>
      <c r="I14"/>
      <c r="J14" s="9"/>
      <c r="M14" s="101"/>
      <c r="N14" s="101"/>
      <c r="O14" s="101"/>
    </row>
    <row r="15" spans="1:15" ht="12.75" customHeight="1" hidden="1">
      <c r="A15" s="66" t="s">
        <v>38</v>
      </c>
      <c r="B15" s="116">
        <v>0</v>
      </c>
      <c r="C15" s="95"/>
      <c r="D15" s="95">
        <v>0</v>
      </c>
      <c r="E15" s="95"/>
      <c r="F15" s="95"/>
      <c r="G15" s="77">
        <f t="shared" si="0"/>
        <v>0</v>
      </c>
      <c r="H15" s="77">
        <f t="shared" si="1"/>
        <v>0</v>
      </c>
      <c r="I15"/>
      <c r="J15" s="9"/>
      <c r="M15" s="101"/>
      <c r="N15" s="101"/>
      <c r="O15" s="101"/>
    </row>
    <row r="16" spans="1:15" ht="12.75" customHeight="1">
      <c r="A16" s="65" t="s">
        <v>69</v>
      </c>
      <c r="B16" s="97">
        <f>SUM(B17:B19)</f>
        <v>3527.405</v>
      </c>
      <c r="C16" s="97">
        <f>SUM(C17:C19)</f>
        <v>4081.91</v>
      </c>
      <c r="D16" s="97">
        <v>272.75</v>
      </c>
      <c r="E16" s="97">
        <f>SUM(E17:E19)</f>
        <v>308.71000000000004</v>
      </c>
      <c r="F16" s="97">
        <f>SUM(F17:F19)</f>
        <v>232.565</v>
      </c>
      <c r="G16" s="77">
        <f t="shared" si="0"/>
        <v>-76.14500000000004</v>
      </c>
      <c r="H16" s="77">
        <f t="shared" si="1"/>
        <v>-40.185</v>
      </c>
      <c r="I16"/>
      <c r="M16" s="101"/>
      <c r="N16" s="101"/>
      <c r="O16" s="101"/>
    </row>
    <row r="17" spans="1:15" ht="12.75" customHeight="1">
      <c r="A17" s="66" t="s">
        <v>10</v>
      </c>
      <c r="B17" s="94">
        <v>520.3</v>
      </c>
      <c r="C17" s="94">
        <v>99.79</v>
      </c>
      <c r="D17" s="94">
        <v>17.75</v>
      </c>
      <c r="E17" s="94">
        <v>27.46</v>
      </c>
      <c r="F17" s="94">
        <v>31.315</v>
      </c>
      <c r="G17" s="77">
        <f t="shared" si="0"/>
        <v>3.8550000000000004</v>
      </c>
      <c r="H17" s="77">
        <f t="shared" si="1"/>
        <v>13.565000000000001</v>
      </c>
      <c r="I17"/>
      <c r="M17" s="101"/>
      <c r="N17" s="101"/>
      <c r="O17" s="101"/>
    </row>
    <row r="18" spans="1:15" ht="12.75" customHeight="1">
      <c r="A18" s="66" t="s">
        <v>36</v>
      </c>
      <c r="B18" s="94">
        <v>522.772</v>
      </c>
      <c r="C18" s="94">
        <v>851.672</v>
      </c>
      <c r="D18" s="94">
        <v>80</v>
      </c>
      <c r="E18" s="94">
        <v>56.25</v>
      </c>
      <c r="F18" s="94">
        <v>70</v>
      </c>
      <c r="G18" s="77">
        <f t="shared" si="0"/>
        <v>13.75</v>
      </c>
      <c r="H18" s="77">
        <f t="shared" si="1"/>
        <v>-10</v>
      </c>
      <c r="I18"/>
      <c r="M18" s="101"/>
      <c r="N18" s="101"/>
      <c r="O18" s="101"/>
    </row>
    <row r="19" spans="1:15" ht="12.75" customHeight="1">
      <c r="A19" s="66" t="s">
        <v>11</v>
      </c>
      <c r="B19" s="94">
        <v>2484.333</v>
      </c>
      <c r="C19" s="94">
        <v>3130.448</v>
      </c>
      <c r="D19" s="94">
        <v>175</v>
      </c>
      <c r="E19" s="94">
        <v>225</v>
      </c>
      <c r="F19" s="94">
        <v>131.25</v>
      </c>
      <c r="G19" s="77">
        <f>F19-E19</f>
        <v>-93.75</v>
      </c>
      <c r="H19" s="77">
        <f t="shared" si="1"/>
        <v>-43.75</v>
      </c>
      <c r="I19"/>
      <c r="M19" s="101"/>
      <c r="N19" s="101"/>
      <c r="O19" s="101"/>
    </row>
    <row r="20" spans="1:15" ht="12.75" customHeight="1" hidden="1">
      <c r="A20" s="66" t="s">
        <v>37</v>
      </c>
      <c r="B20" s="116">
        <v>0</v>
      </c>
      <c r="C20" s="95"/>
      <c r="D20" s="95">
        <v>0</v>
      </c>
      <c r="E20" s="95"/>
      <c r="F20" s="95"/>
      <c r="G20" s="77">
        <f t="shared" si="0"/>
        <v>0</v>
      </c>
      <c r="H20" s="77">
        <f t="shared" si="1"/>
        <v>0</v>
      </c>
      <c r="I20"/>
      <c r="M20" s="101"/>
      <c r="N20" s="101"/>
      <c r="O20" s="101"/>
    </row>
    <row r="21" spans="1:15" ht="12.75" customHeight="1" hidden="1">
      <c r="A21" s="66" t="s">
        <v>38</v>
      </c>
      <c r="B21" s="116">
        <v>0</v>
      </c>
      <c r="C21" s="95"/>
      <c r="D21" s="95">
        <v>0</v>
      </c>
      <c r="E21" s="95"/>
      <c r="F21" s="95"/>
      <c r="G21" s="77">
        <f t="shared" si="0"/>
        <v>0</v>
      </c>
      <c r="H21" s="77">
        <f t="shared" si="1"/>
        <v>0</v>
      </c>
      <c r="I21"/>
      <c r="M21" s="101"/>
      <c r="N21" s="101"/>
      <c r="O21" s="101"/>
    </row>
    <row r="22" spans="1:15" ht="12.75" customHeight="1">
      <c r="A22" s="65" t="s">
        <v>67</v>
      </c>
      <c r="B22" s="111">
        <v>10.39</v>
      </c>
      <c r="C22" s="130">
        <v>15.59</v>
      </c>
      <c r="D22" s="130">
        <v>12.05599921858601</v>
      </c>
      <c r="E22" s="130">
        <v>13.39</v>
      </c>
      <c r="F22" s="130">
        <v>12.668321712806533</v>
      </c>
      <c r="G22" s="77">
        <f t="shared" si="0"/>
        <v>-0.7216782871934679</v>
      </c>
      <c r="H22" s="77">
        <f t="shared" si="1"/>
        <v>0.612322494220523</v>
      </c>
      <c r="I22"/>
      <c r="J22" s="67"/>
      <c r="K22" s="67"/>
      <c r="L22" s="67"/>
      <c r="M22" s="101"/>
      <c r="N22" s="101"/>
      <c r="O22" s="101"/>
    </row>
    <row r="23" spans="1:15" ht="12.75" customHeight="1">
      <c r="A23" s="66" t="s">
        <v>10</v>
      </c>
      <c r="B23" s="93">
        <v>4.6</v>
      </c>
      <c r="C23" s="93">
        <v>8.05</v>
      </c>
      <c r="D23" s="93">
        <v>6.334388064805054</v>
      </c>
      <c r="E23" s="93">
        <v>6.6</v>
      </c>
      <c r="F23" s="93">
        <v>6.449073806662083</v>
      </c>
      <c r="G23" s="77">
        <f t="shared" si="0"/>
        <v>-0.15092619333791646</v>
      </c>
      <c r="H23" s="77">
        <f t="shared" si="1"/>
        <v>0.11468574185702884</v>
      </c>
      <c r="I23"/>
      <c r="J23" s="67"/>
      <c r="K23" s="67"/>
      <c r="L23" s="67"/>
      <c r="M23" s="101"/>
      <c r="N23" s="101"/>
      <c r="O23" s="101"/>
    </row>
    <row r="24" spans="1:15" ht="12.75" customHeight="1">
      <c r="A24" s="66" t="s">
        <v>36</v>
      </c>
      <c r="B24" s="93">
        <v>7.41</v>
      </c>
      <c r="C24" s="114">
        <v>12.97</v>
      </c>
      <c r="D24" s="114">
        <v>9.472471956017372</v>
      </c>
      <c r="E24" s="114">
        <v>13.28</v>
      </c>
      <c r="F24" s="114">
        <v>12.46908720067008</v>
      </c>
      <c r="G24" s="77">
        <f t="shared" si="0"/>
        <v>-0.8109127993299197</v>
      </c>
      <c r="H24" s="77">
        <f t="shared" si="1"/>
        <v>2.9966152446527072</v>
      </c>
      <c r="I24"/>
      <c r="J24" s="67"/>
      <c r="K24" s="67"/>
      <c r="L24" s="67"/>
      <c r="M24" s="101"/>
      <c r="N24" s="101"/>
      <c r="O24" s="101"/>
    </row>
    <row r="25" spans="1:15" ht="12.75" customHeight="1">
      <c r="A25" s="66" t="s">
        <v>11</v>
      </c>
      <c r="B25" s="93">
        <v>12.06</v>
      </c>
      <c r="C25" s="93">
        <v>16.92</v>
      </c>
      <c r="D25" s="93">
        <v>13.817375098500882</v>
      </c>
      <c r="E25" s="93">
        <v>14.93</v>
      </c>
      <c r="F25" s="93">
        <v>14.258433438752936</v>
      </c>
      <c r="G25" s="77">
        <f>F25-E25</f>
        <v>-0.6715665612470634</v>
      </c>
      <c r="H25" s="77">
        <f>+F25-D25</f>
        <v>0.44105834025205404</v>
      </c>
      <c r="I25"/>
      <c r="J25" s="67"/>
      <c r="K25" s="67"/>
      <c r="L25" s="67"/>
      <c r="M25" s="101"/>
      <c r="N25" s="101"/>
      <c r="O25" s="101"/>
    </row>
    <row r="26" spans="1:15" ht="12.75" customHeight="1" hidden="1">
      <c r="A26" s="66" t="s">
        <v>37</v>
      </c>
      <c r="B26" s="95">
        <v>0</v>
      </c>
      <c r="C26" s="91">
        <v>0</v>
      </c>
      <c r="D26" s="95">
        <v>0</v>
      </c>
      <c r="E26" s="95">
        <v>0</v>
      </c>
      <c r="F26" s="95">
        <v>0</v>
      </c>
      <c r="G26" s="77">
        <f>F26-E26</f>
        <v>0</v>
      </c>
      <c r="H26" s="77">
        <f>+D26-C26</f>
        <v>0</v>
      </c>
      <c r="I26"/>
      <c r="M26" s="101"/>
      <c r="N26" s="101"/>
      <c r="O26" s="101"/>
    </row>
    <row r="27" spans="1:15" ht="12.75" customHeight="1" hidden="1">
      <c r="A27" s="66" t="s">
        <v>38</v>
      </c>
      <c r="B27" s="95">
        <v>0</v>
      </c>
      <c r="C27" s="91">
        <v>0</v>
      </c>
      <c r="D27" s="95">
        <v>0</v>
      </c>
      <c r="E27" s="95">
        <v>0</v>
      </c>
      <c r="F27" s="95">
        <v>0</v>
      </c>
      <c r="G27" s="77">
        <f>F27-E27</f>
        <v>0</v>
      </c>
      <c r="H27" s="77">
        <f>+D27-C27</f>
        <v>0</v>
      </c>
      <c r="I27"/>
      <c r="M27" s="101"/>
      <c r="N27" s="101"/>
      <c r="O27" s="101"/>
    </row>
    <row r="28" ht="15" customHeight="1">
      <c r="C28" s="9"/>
    </row>
    <row r="29" spans="1:10" ht="15" customHeight="1">
      <c r="A29" s="42" t="s">
        <v>98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6"/>
      <c r="B31" s="54" t="s">
        <v>102</v>
      </c>
      <c r="C31" s="54" t="s">
        <v>109</v>
      </c>
      <c r="D31" s="54">
        <v>40544</v>
      </c>
      <c r="E31" s="54">
        <v>40878</v>
      </c>
      <c r="F31" s="54">
        <v>40909</v>
      </c>
      <c r="G31" s="59" t="s">
        <v>2</v>
      </c>
      <c r="H31" s="59" t="s">
        <v>3</v>
      </c>
      <c r="I31"/>
    </row>
    <row r="32" spans="1:13" ht="12.75" customHeight="1">
      <c r="A32" s="141" t="s">
        <v>42</v>
      </c>
      <c r="B32" s="72">
        <v>3.666606846907961</v>
      </c>
      <c r="C32" s="72">
        <v>9.404438768528964</v>
      </c>
      <c r="D32" s="72">
        <v>6.73</v>
      </c>
      <c r="E32" s="72">
        <v>11.76</v>
      </c>
      <c r="F32" s="72">
        <v>11.32</v>
      </c>
      <c r="G32" s="77">
        <f>F32-E32</f>
        <v>-0.4399999999999995</v>
      </c>
      <c r="H32" s="77">
        <f>+F32-D32</f>
        <v>4.59</v>
      </c>
      <c r="I32" s="67"/>
      <c r="J32" s="72"/>
      <c r="L32" s="72"/>
      <c r="M32" s="136"/>
    </row>
    <row r="33" spans="1:14" ht="12.75" customHeight="1">
      <c r="A33" s="63" t="s">
        <v>26</v>
      </c>
      <c r="B33" s="134">
        <v>4.146377470578715</v>
      </c>
      <c r="C33" s="31">
        <v>8.993765324157467</v>
      </c>
      <c r="D33" s="31" t="s">
        <v>1</v>
      </c>
      <c r="E33" s="31" t="s">
        <v>1</v>
      </c>
      <c r="F33" s="31">
        <v>12</v>
      </c>
      <c r="G33" s="77">
        <f>F33</f>
        <v>12</v>
      </c>
      <c r="H33" s="77">
        <f>+F33</f>
        <v>12</v>
      </c>
      <c r="I33" s="67"/>
      <c r="J33" s="31"/>
      <c r="L33" s="31"/>
      <c r="M33" s="136"/>
      <c r="N33" s="136"/>
    </row>
    <row r="34" spans="1:13" ht="12.75" customHeight="1">
      <c r="A34" s="63" t="s">
        <v>27</v>
      </c>
      <c r="B34" s="31">
        <v>3.6878438437370695</v>
      </c>
      <c r="C34" s="31">
        <v>9.366284854061487</v>
      </c>
      <c r="D34" s="31">
        <v>6.68</v>
      </c>
      <c r="E34" s="31">
        <v>11.946400969487327</v>
      </c>
      <c r="F34" s="31">
        <v>11</v>
      </c>
      <c r="G34" s="77">
        <f>F34-E34</f>
        <v>-0.9464009694873265</v>
      </c>
      <c r="H34" s="77">
        <f>+F34-D34</f>
        <v>4.32</v>
      </c>
      <c r="I34" s="67"/>
      <c r="J34" s="31"/>
      <c r="L34" s="31"/>
      <c r="M34" s="136"/>
    </row>
    <row r="35" spans="1:13" ht="12.75" customHeight="1">
      <c r="A35" s="63" t="s">
        <v>28</v>
      </c>
      <c r="B35" s="31">
        <v>3.4022507119625924</v>
      </c>
      <c r="C35" s="31">
        <v>9.478366434104279</v>
      </c>
      <c r="D35" s="134">
        <v>6.9</v>
      </c>
      <c r="E35" s="31">
        <v>10.26726351254617</v>
      </c>
      <c r="F35" s="31">
        <v>11</v>
      </c>
      <c r="G35" s="77">
        <f>F35-E35</f>
        <v>0.7327364874538294</v>
      </c>
      <c r="H35" s="77">
        <f>+F35-D35</f>
        <v>4.1</v>
      </c>
      <c r="I35" s="67"/>
      <c r="J35" s="134"/>
      <c r="L35" s="134"/>
      <c r="M35" s="136"/>
    </row>
    <row r="36" spans="1:13" ht="12.75" customHeight="1">
      <c r="A36" s="63" t="s">
        <v>29</v>
      </c>
      <c r="B36" s="31" t="s">
        <v>1</v>
      </c>
      <c r="C36" s="31">
        <v>12</v>
      </c>
      <c r="D36" s="135" t="s">
        <v>1</v>
      </c>
      <c r="E36" s="135" t="s">
        <v>1</v>
      </c>
      <c r="F36" s="135" t="s">
        <v>1</v>
      </c>
      <c r="G36" s="135" t="s">
        <v>1</v>
      </c>
      <c r="H36" s="135" t="s">
        <v>1</v>
      </c>
      <c r="I36" s="67"/>
      <c r="J36" s="134"/>
      <c r="L36" s="134"/>
      <c r="M36" s="136"/>
    </row>
    <row r="37" spans="1:13" ht="12.75" customHeight="1">
      <c r="A37" s="63" t="s">
        <v>30</v>
      </c>
      <c r="B37" s="135" t="s">
        <v>1</v>
      </c>
      <c r="C37" s="135" t="s">
        <v>1</v>
      </c>
      <c r="D37" s="135" t="s">
        <v>1</v>
      </c>
      <c r="E37" s="135" t="s">
        <v>1</v>
      </c>
      <c r="F37" s="135" t="s">
        <v>1</v>
      </c>
      <c r="G37" s="135" t="s">
        <v>1</v>
      </c>
      <c r="H37" s="135" t="s">
        <v>1</v>
      </c>
      <c r="I37" s="135"/>
      <c r="J37" s="135"/>
      <c r="K37" s="135"/>
      <c r="L37" s="136"/>
      <c r="M37" s="136"/>
    </row>
    <row r="38" spans="1:13" ht="12.75" customHeight="1">
      <c r="A38" s="63" t="s">
        <v>70</v>
      </c>
      <c r="B38" s="135" t="s">
        <v>1</v>
      </c>
      <c r="C38" s="31" t="s">
        <v>1</v>
      </c>
      <c r="D38" s="135" t="s">
        <v>1</v>
      </c>
      <c r="E38" s="135" t="s">
        <v>1</v>
      </c>
      <c r="F38" s="135" t="s">
        <v>1</v>
      </c>
      <c r="G38" s="135" t="s">
        <v>1</v>
      </c>
      <c r="H38" s="135" t="s">
        <v>1</v>
      </c>
      <c r="I38" s="135"/>
      <c r="J38" s="135"/>
      <c r="K38" s="135"/>
      <c r="L38" s="136"/>
      <c r="M38" s="136"/>
    </row>
    <row r="39" spans="1:13" ht="12.75" customHeight="1">
      <c r="A39" s="63" t="s">
        <v>71</v>
      </c>
      <c r="B39" s="135" t="s">
        <v>1</v>
      </c>
      <c r="C39" s="135" t="s">
        <v>1</v>
      </c>
      <c r="D39" s="135" t="s">
        <v>1</v>
      </c>
      <c r="E39" s="135" t="s">
        <v>1</v>
      </c>
      <c r="F39" s="135" t="s">
        <v>1</v>
      </c>
      <c r="G39" s="135" t="s">
        <v>1</v>
      </c>
      <c r="H39" s="135" t="s">
        <v>1</v>
      </c>
      <c r="I39" s="135"/>
      <c r="J39" s="135"/>
      <c r="K39" s="135"/>
      <c r="L39" s="136"/>
      <c r="M39" s="136"/>
    </row>
    <row r="40" spans="1:13" ht="12.75" customHeight="1">
      <c r="A40" s="63" t="s">
        <v>72</v>
      </c>
      <c r="B40" s="135" t="s">
        <v>1</v>
      </c>
      <c r="C40" s="135" t="s">
        <v>1</v>
      </c>
      <c r="D40" s="135" t="s">
        <v>1</v>
      </c>
      <c r="E40" s="135" t="s">
        <v>1</v>
      </c>
      <c r="F40" s="135" t="s">
        <v>1</v>
      </c>
      <c r="G40" s="135" t="s">
        <v>1</v>
      </c>
      <c r="H40" s="135" t="s">
        <v>1</v>
      </c>
      <c r="I40" s="135"/>
      <c r="J40" s="135"/>
      <c r="K40" s="135"/>
      <c r="L40" s="136"/>
      <c r="M40" s="136"/>
    </row>
    <row r="41" spans="1:13" ht="12.75" customHeight="1">
      <c r="A41" s="141" t="s">
        <v>75</v>
      </c>
      <c r="B41" s="72">
        <v>4.706855176159571</v>
      </c>
      <c r="C41" s="72">
        <v>9.116030303030303</v>
      </c>
      <c r="D41" s="105" t="s">
        <v>1</v>
      </c>
      <c r="E41" s="105">
        <v>11.31</v>
      </c>
      <c r="F41" s="105" t="s">
        <v>1</v>
      </c>
      <c r="G41" s="77">
        <f>-E41</f>
        <v>-11.31</v>
      </c>
      <c r="H41" s="135" t="s">
        <v>1</v>
      </c>
      <c r="I41" s="136"/>
      <c r="J41" s="136"/>
      <c r="K41" s="136"/>
      <c r="L41" s="136"/>
      <c r="M41" s="136"/>
    </row>
    <row r="42" spans="1:13" ht="12.75" customHeight="1">
      <c r="A42" s="63" t="s">
        <v>26</v>
      </c>
      <c r="B42" s="31" t="s">
        <v>1</v>
      </c>
      <c r="C42" s="31">
        <v>10.290697674418604</v>
      </c>
      <c r="D42" s="31" t="s">
        <v>1</v>
      </c>
      <c r="E42" s="31" t="s">
        <v>1</v>
      </c>
      <c r="F42" s="31" t="s">
        <v>1</v>
      </c>
      <c r="G42" s="135" t="s">
        <v>1</v>
      </c>
      <c r="H42" s="135" t="s">
        <v>1</v>
      </c>
      <c r="I42" s="136"/>
      <c r="J42" s="136"/>
      <c r="K42" s="136"/>
      <c r="L42" s="136"/>
      <c r="M42" s="136"/>
    </row>
    <row r="43" spans="1:13" ht="12.75" customHeight="1">
      <c r="A43" s="63" t="s">
        <v>27</v>
      </c>
      <c r="B43" s="31">
        <v>4.814605781910859</v>
      </c>
      <c r="C43" s="31">
        <v>9.535406548197246</v>
      </c>
      <c r="D43" s="31" t="s">
        <v>1</v>
      </c>
      <c r="E43" s="31">
        <v>12</v>
      </c>
      <c r="F43" s="31" t="s">
        <v>1</v>
      </c>
      <c r="G43" s="77">
        <f>-E43</f>
        <v>-12</v>
      </c>
      <c r="H43" s="135" t="s">
        <v>1</v>
      </c>
      <c r="I43" s="31"/>
      <c r="J43" s="137"/>
      <c r="K43" s="31"/>
      <c r="L43" s="136"/>
      <c r="M43" s="136"/>
    </row>
    <row r="44" spans="1:13" ht="12.75" customHeight="1">
      <c r="A44" s="63" t="s">
        <v>28</v>
      </c>
      <c r="B44" s="31">
        <v>4.098039215686274</v>
      </c>
      <c r="C44" s="31">
        <v>9.771428571428572</v>
      </c>
      <c r="D44" s="31" t="s">
        <v>1</v>
      </c>
      <c r="E44" s="31">
        <v>10</v>
      </c>
      <c r="F44" s="31" t="s">
        <v>1</v>
      </c>
      <c r="G44" s="77">
        <f>-E44</f>
        <v>-10</v>
      </c>
      <c r="H44" s="135" t="s">
        <v>1</v>
      </c>
      <c r="I44" s="31"/>
      <c r="J44" s="138"/>
      <c r="K44" s="31"/>
      <c r="L44" s="136"/>
      <c r="M44" s="136"/>
    </row>
    <row r="45" spans="1:13" ht="12.75" customHeight="1">
      <c r="A45" s="63" t="s">
        <v>29</v>
      </c>
      <c r="B45" s="31">
        <v>5</v>
      </c>
      <c r="C45" s="31">
        <v>7</v>
      </c>
      <c r="D45" s="134" t="s">
        <v>1</v>
      </c>
      <c r="E45" s="134" t="s">
        <v>1</v>
      </c>
      <c r="F45" s="134" t="s">
        <v>1</v>
      </c>
      <c r="G45" s="134" t="s">
        <v>1</v>
      </c>
      <c r="H45" s="134" t="s">
        <v>1</v>
      </c>
      <c r="I45" s="31"/>
      <c r="J45" s="139"/>
      <c r="K45" s="134"/>
      <c r="L45" s="136"/>
      <c r="M45" s="136"/>
    </row>
    <row r="46" spans="1:13" ht="12.75" customHeight="1">
      <c r="A46" s="63" t="s">
        <v>30</v>
      </c>
      <c r="B46" s="31" t="s">
        <v>1</v>
      </c>
      <c r="C46" s="31">
        <v>10</v>
      </c>
      <c r="D46" s="134" t="s">
        <v>1</v>
      </c>
      <c r="E46" s="134" t="s">
        <v>1</v>
      </c>
      <c r="F46" s="134" t="s">
        <v>1</v>
      </c>
      <c r="G46" s="134" t="s">
        <v>1</v>
      </c>
      <c r="H46" s="134" t="s">
        <v>1</v>
      </c>
      <c r="I46" s="134"/>
      <c r="J46" s="139"/>
      <c r="K46" s="134"/>
      <c r="L46" s="136"/>
      <c r="M46" s="136"/>
    </row>
    <row r="47" spans="1:13" ht="12.75" customHeight="1">
      <c r="A47" s="63" t="s">
        <v>70</v>
      </c>
      <c r="B47" s="31" t="s">
        <v>1</v>
      </c>
      <c r="C47" s="31" t="s">
        <v>1</v>
      </c>
      <c r="D47" s="134" t="s">
        <v>1</v>
      </c>
      <c r="E47" s="134" t="s">
        <v>1</v>
      </c>
      <c r="F47" s="134" t="s">
        <v>1</v>
      </c>
      <c r="G47" s="134" t="s">
        <v>1</v>
      </c>
      <c r="H47" s="134" t="s">
        <v>1</v>
      </c>
      <c r="I47" s="135"/>
      <c r="J47" s="135"/>
      <c r="K47" s="135"/>
      <c r="L47" s="136"/>
      <c r="M47" s="136"/>
    </row>
    <row r="48" spans="1:13" ht="12.75" customHeight="1">
      <c r="A48" s="63" t="s">
        <v>71</v>
      </c>
      <c r="B48" s="31" t="s">
        <v>1</v>
      </c>
      <c r="C48" s="135" t="s">
        <v>1</v>
      </c>
      <c r="D48" s="134" t="s">
        <v>1</v>
      </c>
      <c r="E48" s="134" t="s">
        <v>1</v>
      </c>
      <c r="F48" s="134" t="s">
        <v>1</v>
      </c>
      <c r="G48" s="134" t="s">
        <v>1</v>
      </c>
      <c r="H48" s="134" t="s">
        <v>1</v>
      </c>
      <c r="I48" s="135"/>
      <c r="J48" s="135"/>
      <c r="K48" s="135"/>
      <c r="L48" s="136"/>
      <c r="M48" s="136"/>
    </row>
    <row r="49" spans="1:13" ht="12.75" customHeight="1">
      <c r="A49" s="63" t="s">
        <v>72</v>
      </c>
      <c r="B49" s="31" t="s">
        <v>1</v>
      </c>
      <c r="C49" s="135" t="s">
        <v>1</v>
      </c>
      <c r="D49" s="134" t="s">
        <v>1</v>
      </c>
      <c r="E49" s="134" t="s">
        <v>1</v>
      </c>
      <c r="F49" s="134" t="s">
        <v>1</v>
      </c>
      <c r="G49" s="134" t="s">
        <v>1</v>
      </c>
      <c r="H49" s="134" t="s">
        <v>1</v>
      </c>
      <c r="I49" s="135"/>
      <c r="J49" s="135"/>
      <c r="K49" s="135"/>
      <c r="L49" s="136"/>
      <c r="M49" s="136"/>
    </row>
    <row r="50" spans="1:13" ht="12.75" customHeight="1">
      <c r="A50" s="141" t="s">
        <v>76</v>
      </c>
      <c r="B50" s="142">
        <v>3.554886339486279</v>
      </c>
      <c r="C50" s="105">
        <v>3.5</v>
      </c>
      <c r="D50" s="105" t="s">
        <v>1</v>
      </c>
      <c r="E50" s="105" t="s">
        <v>1</v>
      </c>
      <c r="F50" s="105">
        <v>3</v>
      </c>
      <c r="G50" s="77">
        <f>F50</f>
        <v>3</v>
      </c>
      <c r="H50" s="77">
        <f>+F50</f>
        <v>3</v>
      </c>
      <c r="I50" s="105"/>
      <c r="J50" s="105"/>
      <c r="K50" s="105"/>
      <c r="L50" s="136"/>
      <c r="M50" s="136"/>
    </row>
    <row r="51" spans="1:13" ht="12.75" customHeight="1">
      <c r="A51" s="63" t="s">
        <v>26</v>
      </c>
      <c r="B51" s="31" t="s">
        <v>1</v>
      </c>
      <c r="C51" s="31">
        <v>3</v>
      </c>
      <c r="D51" s="134" t="s">
        <v>1</v>
      </c>
      <c r="E51" s="134" t="s">
        <v>1</v>
      </c>
      <c r="F51" s="134">
        <v>3</v>
      </c>
      <c r="G51" s="77">
        <f>F51</f>
        <v>3</v>
      </c>
      <c r="H51" s="77">
        <f>+F51</f>
        <v>3</v>
      </c>
      <c r="I51" s="135"/>
      <c r="J51" s="135"/>
      <c r="K51" s="135"/>
      <c r="L51" s="136"/>
      <c r="M51" s="136"/>
    </row>
    <row r="52" spans="1:13" ht="12.75" customHeight="1">
      <c r="A52" s="63" t="s">
        <v>27</v>
      </c>
      <c r="B52" s="143">
        <v>3.5622309182440564</v>
      </c>
      <c r="C52" s="31">
        <v>1</v>
      </c>
      <c r="D52" s="31" t="s">
        <v>1</v>
      </c>
      <c r="E52" s="31" t="s">
        <v>1</v>
      </c>
      <c r="F52" s="31" t="s">
        <v>1</v>
      </c>
      <c r="G52" s="31" t="s">
        <v>1</v>
      </c>
      <c r="H52" s="31" t="s">
        <v>1</v>
      </c>
      <c r="I52" s="31"/>
      <c r="J52" s="31"/>
      <c r="K52" s="31"/>
      <c r="L52" s="136"/>
      <c r="M52" s="136"/>
    </row>
    <row r="53" spans="1:13" ht="12.75" customHeight="1">
      <c r="A53" s="63" t="s">
        <v>28</v>
      </c>
      <c r="B53" s="143" t="s">
        <v>1</v>
      </c>
      <c r="C53" s="31" t="s">
        <v>1</v>
      </c>
      <c r="D53" s="135" t="s">
        <v>1</v>
      </c>
      <c r="E53" s="135" t="s">
        <v>1</v>
      </c>
      <c r="F53" s="135" t="s">
        <v>1</v>
      </c>
      <c r="G53" s="31" t="s">
        <v>1</v>
      </c>
      <c r="H53" s="31" t="s">
        <v>1</v>
      </c>
      <c r="I53" s="135"/>
      <c r="J53" s="135"/>
      <c r="K53" s="135"/>
      <c r="L53" s="136"/>
      <c r="M53" s="136"/>
    </row>
    <row r="54" spans="1:13" ht="12.75" customHeight="1">
      <c r="A54" s="63" t="s">
        <v>29</v>
      </c>
      <c r="B54" s="143" t="s">
        <v>1</v>
      </c>
      <c r="C54" s="31" t="s">
        <v>1</v>
      </c>
      <c r="D54" s="135" t="s">
        <v>1</v>
      </c>
      <c r="E54" s="135" t="s">
        <v>1</v>
      </c>
      <c r="F54" s="135" t="s">
        <v>1</v>
      </c>
      <c r="G54" s="31" t="s">
        <v>1</v>
      </c>
      <c r="H54" s="31" t="s">
        <v>1</v>
      </c>
      <c r="I54" s="135"/>
      <c r="J54" s="135"/>
      <c r="K54" s="135"/>
      <c r="L54" s="136"/>
      <c r="M54" s="136"/>
    </row>
    <row r="55" spans="1:13" ht="12.75" customHeight="1">
      <c r="A55" s="63" t="s">
        <v>30</v>
      </c>
      <c r="B55" s="143">
        <v>3.5</v>
      </c>
      <c r="C55" s="31">
        <v>5</v>
      </c>
      <c r="D55" s="134" t="s">
        <v>1</v>
      </c>
      <c r="E55" s="134" t="s">
        <v>1</v>
      </c>
      <c r="F55" s="134" t="s">
        <v>1</v>
      </c>
      <c r="G55" s="31" t="s">
        <v>1</v>
      </c>
      <c r="H55" s="31" t="s">
        <v>1</v>
      </c>
      <c r="I55" s="135"/>
      <c r="J55" s="135"/>
      <c r="K55" s="135"/>
      <c r="L55" s="136"/>
      <c r="M55" s="136"/>
    </row>
    <row r="56" spans="1:13" ht="12.75" customHeight="1">
      <c r="A56" s="63" t="s">
        <v>70</v>
      </c>
      <c r="B56" s="31" t="s">
        <v>1</v>
      </c>
      <c r="C56" s="31" t="s">
        <v>1</v>
      </c>
      <c r="D56" s="135" t="s">
        <v>1</v>
      </c>
      <c r="E56" s="135" t="s">
        <v>1</v>
      </c>
      <c r="F56" s="135" t="s">
        <v>1</v>
      </c>
      <c r="G56" s="31" t="s">
        <v>1</v>
      </c>
      <c r="H56" s="31" t="s">
        <v>1</v>
      </c>
      <c r="I56" s="135"/>
      <c r="J56" s="135"/>
      <c r="K56" s="135"/>
      <c r="L56" s="136"/>
      <c r="M56" s="136"/>
    </row>
    <row r="57" spans="1:13" ht="12.75" customHeight="1">
      <c r="A57" s="63" t="s">
        <v>71</v>
      </c>
      <c r="B57" s="31" t="s">
        <v>1</v>
      </c>
      <c r="C57" s="31">
        <v>5</v>
      </c>
      <c r="D57" s="134" t="s">
        <v>1</v>
      </c>
      <c r="E57" s="134" t="s">
        <v>1</v>
      </c>
      <c r="F57" s="134" t="s">
        <v>1</v>
      </c>
      <c r="G57" s="31" t="s">
        <v>1</v>
      </c>
      <c r="H57" s="31" t="s">
        <v>1</v>
      </c>
      <c r="I57" s="134"/>
      <c r="J57" s="134"/>
      <c r="K57" s="134"/>
      <c r="L57" s="136"/>
      <c r="M57" s="136"/>
    </row>
    <row r="58" spans="1:13" ht="12.75" customHeight="1">
      <c r="A58" s="63" t="s">
        <v>72</v>
      </c>
      <c r="B58" s="31" t="s">
        <v>1</v>
      </c>
      <c r="C58" s="31" t="s">
        <v>1</v>
      </c>
      <c r="D58" s="135" t="s">
        <v>1</v>
      </c>
      <c r="E58" s="135" t="s">
        <v>1</v>
      </c>
      <c r="F58" s="135" t="s">
        <v>1</v>
      </c>
      <c r="G58" s="31" t="s">
        <v>1</v>
      </c>
      <c r="H58" s="31" t="s">
        <v>1</v>
      </c>
      <c r="I58" s="135"/>
      <c r="J58" s="135"/>
      <c r="K58" s="135"/>
      <c r="L58" s="136"/>
      <c r="M58" s="13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G37" sqref="G3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2" width="11.25390625" style="2" bestFit="1" customWidth="1"/>
    <col min="13" max="13" width="11.375" style="2" bestFit="1" customWidth="1"/>
    <col min="14" max="14" width="10.375" style="2" bestFit="1" customWidth="1"/>
    <col min="15" max="16384" width="9.125" style="2" customWidth="1"/>
  </cols>
  <sheetData>
    <row r="1" spans="1:2" ht="15" customHeight="1">
      <c r="A1" s="42" t="s">
        <v>99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6"/>
      <c r="B3" s="54" t="s">
        <v>102</v>
      </c>
      <c r="C3" s="54" t="s">
        <v>109</v>
      </c>
      <c r="D3" s="54">
        <v>40544</v>
      </c>
      <c r="E3" s="54">
        <v>40878</v>
      </c>
      <c r="F3" s="54">
        <v>40909</v>
      </c>
      <c r="G3" s="59" t="s">
        <v>2</v>
      </c>
      <c r="H3" s="59" t="s">
        <v>3</v>
      </c>
      <c r="I3" s="2"/>
    </row>
    <row r="4" spans="1:9" ht="12.75" customHeight="1">
      <c r="A4" s="65" t="s">
        <v>77</v>
      </c>
      <c r="B4" s="17">
        <f>B5+B14+B23</f>
        <v>5180.281599999999</v>
      </c>
      <c r="C4" s="17">
        <v>6090.8959</v>
      </c>
      <c r="D4" s="17">
        <v>121.9637</v>
      </c>
      <c r="E4" s="17">
        <v>521.3547</v>
      </c>
      <c r="F4" s="17">
        <v>235.1715</v>
      </c>
      <c r="G4" s="77">
        <f>F4-E4</f>
        <v>-286.18319999999994</v>
      </c>
      <c r="H4" s="77">
        <f>+F4-D4</f>
        <v>113.2078</v>
      </c>
      <c r="I4" s="12"/>
    </row>
    <row r="5" spans="1:11" ht="12.75" customHeight="1">
      <c r="A5" s="71" t="s">
        <v>45</v>
      </c>
      <c r="B5" s="144">
        <v>4597.9178</v>
      </c>
      <c r="C5" s="144">
        <v>5116.773</v>
      </c>
      <c r="D5" s="144">
        <v>121.9637</v>
      </c>
      <c r="E5" s="144">
        <v>460.3547</v>
      </c>
      <c r="F5" s="144">
        <v>225.6715</v>
      </c>
      <c r="G5" s="77">
        <f>F5-E5</f>
        <v>-234.68319999999997</v>
      </c>
      <c r="H5" s="77">
        <f>+F5-D5</f>
        <v>103.7078</v>
      </c>
      <c r="I5" s="12"/>
      <c r="J5" s="146"/>
      <c r="K5" s="146"/>
    </row>
    <row r="6" spans="1:11" ht="12.75" customHeight="1">
      <c r="A6" s="34" t="s">
        <v>26</v>
      </c>
      <c r="B6" s="140">
        <v>236.6399</v>
      </c>
      <c r="C6" s="140">
        <v>322.7308</v>
      </c>
      <c r="D6" s="78" t="s">
        <v>1</v>
      </c>
      <c r="E6" s="78" t="s">
        <v>1</v>
      </c>
      <c r="F6" s="78">
        <v>72.6797</v>
      </c>
      <c r="G6" s="77">
        <f>F6</f>
        <v>72.6797</v>
      </c>
      <c r="H6" s="77">
        <f>+F6</f>
        <v>72.6797</v>
      </c>
      <c r="I6" s="12"/>
      <c r="J6" s="146"/>
      <c r="K6" s="146"/>
    </row>
    <row r="7" spans="1:11" ht="12.75" customHeight="1">
      <c r="A7" s="34" t="s">
        <v>27</v>
      </c>
      <c r="B7" s="140">
        <v>3639.4352</v>
      </c>
      <c r="C7" s="140">
        <v>4172.7801</v>
      </c>
      <c r="D7" s="140">
        <v>92.7037</v>
      </c>
      <c r="E7" s="140">
        <v>407.9682</v>
      </c>
      <c r="F7" s="140">
        <v>127.9996</v>
      </c>
      <c r="G7" s="77">
        <f>F7-E7</f>
        <v>-279.96860000000004</v>
      </c>
      <c r="H7" s="77">
        <f>+F7-D7</f>
        <v>35.2959</v>
      </c>
      <c r="I7" s="12"/>
      <c r="J7" s="146"/>
      <c r="K7" s="146"/>
    </row>
    <row r="8" spans="1:11" ht="12.75" customHeight="1">
      <c r="A8" s="34" t="s">
        <v>28</v>
      </c>
      <c r="B8" s="140">
        <v>721.8427</v>
      </c>
      <c r="C8" s="140">
        <v>581.396</v>
      </c>
      <c r="D8" s="140">
        <v>29.26</v>
      </c>
      <c r="E8" s="140">
        <v>52.3865</v>
      </c>
      <c r="F8" s="140">
        <v>24.9922</v>
      </c>
      <c r="G8" s="77">
        <f>F8-E8</f>
        <v>-27.394299999999998</v>
      </c>
      <c r="H8" s="77">
        <f>+F8-D8</f>
        <v>-4.267800000000001</v>
      </c>
      <c r="I8" s="12"/>
      <c r="J8" s="146"/>
      <c r="K8" s="146"/>
    </row>
    <row r="9" spans="1:11" ht="12.75" customHeight="1">
      <c r="A9" s="34" t="s">
        <v>29</v>
      </c>
      <c r="B9" s="140" t="s">
        <v>1</v>
      </c>
      <c r="C9" s="140">
        <v>39.8661</v>
      </c>
      <c r="D9" s="140" t="s">
        <v>1</v>
      </c>
      <c r="E9" s="140" t="s">
        <v>1</v>
      </c>
      <c r="F9" s="140" t="s">
        <v>1</v>
      </c>
      <c r="G9" s="140" t="s">
        <v>1</v>
      </c>
      <c r="H9" s="140" t="s">
        <v>1</v>
      </c>
      <c r="I9" s="12"/>
      <c r="J9" s="146"/>
      <c r="K9" s="146"/>
    </row>
    <row r="10" spans="1:11" ht="12.75" customHeight="1">
      <c r="A10" s="34" t="s">
        <v>30</v>
      </c>
      <c r="B10" s="140" t="s">
        <v>1</v>
      </c>
      <c r="C10" s="140" t="s">
        <v>1</v>
      </c>
      <c r="D10" s="78" t="s">
        <v>1</v>
      </c>
      <c r="E10" s="78" t="s">
        <v>1</v>
      </c>
      <c r="F10" s="78" t="s">
        <v>1</v>
      </c>
      <c r="G10" s="140" t="s">
        <v>1</v>
      </c>
      <c r="H10" s="140" t="s">
        <v>1</v>
      </c>
      <c r="J10" s="146"/>
      <c r="K10" s="146"/>
    </row>
    <row r="11" spans="1:11" ht="12.75" customHeight="1">
      <c r="A11" s="34" t="s">
        <v>70</v>
      </c>
      <c r="B11" s="140" t="s">
        <v>1</v>
      </c>
      <c r="C11" s="140" t="s">
        <v>1</v>
      </c>
      <c r="D11" s="78" t="s">
        <v>1</v>
      </c>
      <c r="E11" s="78" t="s">
        <v>1</v>
      </c>
      <c r="F11" s="78" t="s">
        <v>1</v>
      </c>
      <c r="G11" s="140" t="s">
        <v>1</v>
      </c>
      <c r="H11" s="140" t="s">
        <v>1</v>
      </c>
      <c r="J11" s="146"/>
      <c r="K11" s="146"/>
    </row>
    <row r="12" spans="1:11" ht="12.75" customHeight="1">
      <c r="A12" s="34" t="s">
        <v>71</v>
      </c>
      <c r="B12" s="140" t="s">
        <v>1</v>
      </c>
      <c r="C12" s="140" t="s">
        <v>1</v>
      </c>
      <c r="D12" s="78" t="s">
        <v>1</v>
      </c>
      <c r="E12" s="78" t="s">
        <v>1</v>
      </c>
      <c r="F12" s="78" t="s">
        <v>1</v>
      </c>
      <c r="G12" s="140" t="s">
        <v>1</v>
      </c>
      <c r="H12" s="140" t="s">
        <v>1</v>
      </c>
      <c r="J12" s="146"/>
      <c r="K12" s="146"/>
    </row>
    <row r="13" spans="1:11" ht="12.75" customHeight="1">
      <c r="A13" s="34" t="s">
        <v>72</v>
      </c>
      <c r="B13" s="140" t="s">
        <v>1</v>
      </c>
      <c r="C13" s="140" t="s">
        <v>1</v>
      </c>
      <c r="D13" s="78" t="s">
        <v>1</v>
      </c>
      <c r="E13" s="78" t="s">
        <v>1</v>
      </c>
      <c r="F13" s="78" t="s">
        <v>1</v>
      </c>
      <c r="G13" s="140" t="s">
        <v>1</v>
      </c>
      <c r="H13" s="140" t="s">
        <v>1</v>
      </c>
      <c r="J13" s="146"/>
      <c r="K13" s="146"/>
    </row>
    <row r="14" spans="1:11" ht="12.75" customHeight="1">
      <c r="A14" s="71" t="s">
        <v>16</v>
      </c>
      <c r="B14" s="144">
        <v>451.0825</v>
      </c>
      <c r="C14" s="144">
        <v>905</v>
      </c>
      <c r="D14" s="150" t="s">
        <v>1</v>
      </c>
      <c r="E14" s="150">
        <v>61</v>
      </c>
      <c r="F14" s="150" t="s">
        <v>1</v>
      </c>
      <c r="G14" s="77">
        <f>-E14</f>
        <v>-61</v>
      </c>
      <c r="H14" s="140" t="s">
        <v>1</v>
      </c>
      <c r="I14" s="12"/>
      <c r="J14" s="146"/>
      <c r="K14" s="146"/>
    </row>
    <row r="15" spans="1:11" ht="12.75" customHeight="1">
      <c r="A15" s="34" t="s">
        <v>26</v>
      </c>
      <c r="B15" s="140" t="s">
        <v>1</v>
      </c>
      <c r="C15" s="140">
        <v>126</v>
      </c>
      <c r="D15" s="140" t="s">
        <v>1</v>
      </c>
      <c r="E15" s="140" t="s">
        <v>1</v>
      </c>
      <c r="F15" s="140" t="s">
        <v>1</v>
      </c>
      <c r="G15" s="140" t="s">
        <v>1</v>
      </c>
      <c r="H15" s="140" t="s">
        <v>1</v>
      </c>
      <c r="I15" s="12"/>
      <c r="J15" s="146"/>
      <c r="K15" s="146"/>
    </row>
    <row r="16" spans="1:11" ht="12.75" customHeight="1">
      <c r="A16" s="34" t="s">
        <v>27</v>
      </c>
      <c r="B16" s="140">
        <v>365.8825</v>
      </c>
      <c r="C16" s="140">
        <v>584.3</v>
      </c>
      <c r="D16" s="140" t="s">
        <v>1</v>
      </c>
      <c r="E16" s="140">
        <v>40</v>
      </c>
      <c r="F16" s="140" t="s">
        <v>1</v>
      </c>
      <c r="G16" s="77">
        <f>-E16</f>
        <v>-40</v>
      </c>
      <c r="H16" s="140" t="s">
        <v>1</v>
      </c>
      <c r="I16" s="12"/>
      <c r="J16" s="146"/>
      <c r="K16" s="146"/>
    </row>
    <row r="17" spans="1:11" ht="12.75" customHeight="1">
      <c r="A17" s="34" t="s">
        <v>28</v>
      </c>
      <c r="B17" s="140">
        <v>71.4</v>
      </c>
      <c r="C17" s="140">
        <v>151.05</v>
      </c>
      <c r="D17" s="140" t="s">
        <v>1</v>
      </c>
      <c r="E17" s="140">
        <v>21</v>
      </c>
      <c r="F17" s="140" t="s">
        <v>1</v>
      </c>
      <c r="G17" s="77">
        <f>-E17</f>
        <v>-21</v>
      </c>
      <c r="H17" s="140" t="s">
        <v>1</v>
      </c>
      <c r="I17" s="12"/>
      <c r="J17" s="146"/>
      <c r="K17" s="146"/>
    </row>
    <row r="18" spans="1:11" ht="12.75" customHeight="1">
      <c r="A18" s="34" t="s">
        <v>29</v>
      </c>
      <c r="B18" s="140">
        <v>13.8</v>
      </c>
      <c r="C18" s="140">
        <v>28.6</v>
      </c>
      <c r="D18" s="140" t="s">
        <v>1</v>
      </c>
      <c r="E18" s="140" t="s">
        <v>1</v>
      </c>
      <c r="F18" s="140" t="s">
        <v>1</v>
      </c>
      <c r="G18" s="140" t="s">
        <v>1</v>
      </c>
      <c r="H18" s="140" t="s">
        <v>1</v>
      </c>
      <c r="I18" s="12"/>
      <c r="J18" s="146"/>
      <c r="K18" s="146"/>
    </row>
    <row r="19" spans="1:11" ht="12.75" customHeight="1">
      <c r="A19" s="34" t="s">
        <v>30</v>
      </c>
      <c r="B19" s="140" t="s">
        <v>1</v>
      </c>
      <c r="C19" s="140">
        <v>15.05</v>
      </c>
      <c r="D19" s="140" t="s">
        <v>1</v>
      </c>
      <c r="E19" s="140" t="s">
        <v>1</v>
      </c>
      <c r="F19" s="140" t="s">
        <v>1</v>
      </c>
      <c r="G19" s="140" t="s">
        <v>1</v>
      </c>
      <c r="H19" s="140" t="s">
        <v>1</v>
      </c>
      <c r="I19" s="12"/>
      <c r="J19" s="146"/>
      <c r="K19" s="146"/>
    </row>
    <row r="20" spans="1:11" ht="12.75" customHeight="1">
      <c r="A20" s="34" t="s">
        <v>70</v>
      </c>
      <c r="B20" s="140" t="s">
        <v>1</v>
      </c>
      <c r="C20" s="140" t="s">
        <v>1</v>
      </c>
      <c r="D20" s="140" t="s">
        <v>1</v>
      </c>
      <c r="E20" s="140" t="s">
        <v>1</v>
      </c>
      <c r="F20" s="140" t="s">
        <v>1</v>
      </c>
      <c r="G20" s="140" t="s">
        <v>1</v>
      </c>
      <c r="H20" s="140" t="s">
        <v>1</v>
      </c>
      <c r="I20" s="12"/>
      <c r="J20" s="146"/>
      <c r="K20" s="146"/>
    </row>
    <row r="21" spans="1:11" ht="12.75" customHeight="1">
      <c r="A21" s="34" t="s">
        <v>71</v>
      </c>
      <c r="B21" s="140" t="s">
        <v>1</v>
      </c>
      <c r="C21" s="140" t="s">
        <v>1</v>
      </c>
      <c r="D21" s="140" t="s">
        <v>1</v>
      </c>
      <c r="E21" s="140" t="s">
        <v>1</v>
      </c>
      <c r="F21" s="140" t="s">
        <v>1</v>
      </c>
      <c r="G21" s="140" t="s">
        <v>1</v>
      </c>
      <c r="H21" s="140" t="s">
        <v>1</v>
      </c>
      <c r="I21" s="12"/>
      <c r="J21" s="146"/>
      <c r="K21" s="146"/>
    </row>
    <row r="22" spans="1:11" ht="12.75" customHeight="1">
      <c r="A22" s="34" t="s">
        <v>72</v>
      </c>
      <c r="B22" s="140" t="s">
        <v>1</v>
      </c>
      <c r="C22" s="140" t="s">
        <v>1</v>
      </c>
      <c r="D22" s="140" t="s">
        <v>1</v>
      </c>
      <c r="E22" s="140" t="s">
        <v>1</v>
      </c>
      <c r="F22" s="140" t="s">
        <v>1</v>
      </c>
      <c r="G22" s="140" t="s">
        <v>1</v>
      </c>
      <c r="H22" s="140" t="s">
        <v>1</v>
      </c>
      <c r="I22" s="12"/>
      <c r="J22" s="146"/>
      <c r="K22" s="146"/>
    </row>
    <row r="23" spans="1:11" ht="12.75" customHeight="1">
      <c r="A23" s="71" t="s">
        <v>17</v>
      </c>
      <c r="B23" s="150">
        <v>131.2813</v>
      </c>
      <c r="C23" s="150">
        <v>69.1229</v>
      </c>
      <c r="D23" s="150" t="s">
        <v>1</v>
      </c>
      <c r="E23" s="150" t="s">
        <v>1</v>
      </c>
      <c r="F23" s="150">
        <v>9.5</v>
      </c>
      <c r="G23" s="77">
        <f>F23</f>
        <v>9.5</v>
      </c>
      <c r="H23" s="77">
        <f>+F23</f>
        <v>9.5</v>
      </c>
      <c r="I23" s="138"/>
      <c r="J23" s="146"/>
      <c r="K23" s="146"/>
    </row>
    <row r="24" spans="1:11" ht="12.75" customHeight="1">
      <c r="A24" s="34" t="s">
        <v>26</v>
      </c>
      <c r="B24" s="140" t="s">
        <v>1</v>
      </c>
      <c r="C24" s="140">
        <v>4</v>
      </c>
      <c r="D24" s="140" t="s">
        <v>1</v>
      </c>
      <c r="E24" s="140" t="s">
        <v>1</v>
      </c>
      <c r="F24" s="140">
        <v>9.5</v>
      </c>
      <c r="G24" s="77">
        <f>F24</f>
        <v>9.5</v>
      </c>
      <c r="H24" s="77">
        <f>+F24</f>
        <v>9.5</v>
      </c>
      <c r="I24" s="138"/>
      <c r="J24" s="146"/>
      <c r="K24" s="146"/>
    </row>
    <row r="25" spans="1:11" ht="12.75" customHeight="1">
      <c r="A25" s="34" t="s">
        <v>27</v>
      </c>
      <c r="B25" s="140">
        <v>115.7873</v>
      </c>
      <c r="C25" s="140">
        <v>28.4445</v>
      </c>
      <c r="D25" s="140" t="s">
        <v>1</v>
      </c>
      <c r="E25" s="140" t="s">
        <v>1</v>
      </c>
      <c r="F25" s="140" t="s">
        <v>1</v>
      </c>
      <c r="G25" s="140" t="s">
        <v>1</v>
      </c>
      <c r="H25" s="140" t="s">
        <v>1</v>
      </c>
      <c r="I25" s="138"/>
      <c r="J25" s="146"/>
      <c r="K25" s="146"/>
    </row>
    <row r="26" spans="1:11" ht="12.75" customHeight="1">
      <c r="A26" s="34" t="s">
        <v>28</v>
      </c>
      <c r="B26" s="140" t="s">
        <v>1</v>
      </c>
      <c r="C26" s="140" t="s">
        <v>1</v>
      </c>
      <c r="D26" s="140" t="s">
        <v>1</v>
      </c>
      <c r="E26" s="140" t="s">
        <v>1</v>
      </c>
      <c r="F26" s="140" t="s">
        <v>1</v>
      </c>
      <c r="G26" s="140" t="s">
        <v>1</v>
      </c>
      <c r="H26" s="140" t="s">
        <v>1</v>
      </c>
      <c r="I26" s="138"/>
      <c r="J26" s="146"/>
      <c r="K26" s="146"/>
    </row>
    <row r="27" spans="1:11" ht="12.75" customHeight="1">
      <c r="A27" s="34" t="s">
        <v>29</v>
      </c>
      <c r="B27" s="140" t="s">
        <v>1</v>
      </c>
      <c r="C27" s="140" t="s">
        <v>1</v>
      </c>
      <c r="D27" s="140" t="s">
        <v>1</v>
      </c>
      <c r="E27" s="140" t="s">
        <v>1</v>
      </c>
      <c r="F27" s="140" t="s">
        <v>1</v>
      </c>
      <c r="G27" s="140" t="s">
        <v>1</v>
      </c>
      <c r="H27" s="140" t="s">
        <v>1</v>
      </c>
      <c r="I27" s="138"/>
      <c r="J27" s="146"/>
      <c r="K27" s="146"/>
    </row>
    <row r="28" spans="1:11" ht="12.75" customHeight="1">
      <c r="A28" s="34" t="s">
        <v>30</v>
      </c>
      <c r="B28" s="140">
        <v>15.494</v>
      </c>
      <c r="C28" s="140">
        <v>18.564</v>
      </c>
      <c r="D28" s="140" t="s">
        <v>1</v>
      </c>
      <c r="E28" s="140" t="s">
        <v>1</v>
      </c>
      <c r="F28" s="140" t="s">
        <v>1</v>
      </c>
      <c r="G28" s="140" t="s">
        <v>1</v>
      </c>
      <c r="H28" s="140" t="s">
        <v>1</v>
      </c>
      <c r="I28" s="138"/>
      <c r="J28" s="146"/>
      <c r="K28" s="146"/>
    </row>
    <row r="29" spans="1:11" ht="12.75" customHeight="1">
      <c r="A29" s="34" t="s">
        <v>70</v>
      </c>
      <c r="B29" s="140" t="s">
        <v>1</v>
      </c>
      <c r="C29" s="140" t="s">
        <v>1</v>
      </c>
      <c r="D29" s="140" t="s">
        <v>1</v>
      </c>
      <c r="E29" s="140" t="s">
        <v>1</v>
      </c>
      <c r="F29" s="140" t="s">
        <v>1</v>
      </c>
      <c r="G29" s="140" t="s">
        <v>1</v>
      </c>
      <c r="H29" s="140" t="s">
        <v>1</v>
      </c>
      <c r="I29" s="138"/>
      <c r="J29" s="146"/>
      <c r="K29" s="146"/>
    </row>
    <row r="30" spans="1:11" ht="12.75" customHeight="1">
      <c r="A30" s="34" t="s">
        <v>71</v>
      </c>
      <c r="B30" s="140" t="s">
        <v>1</v>
      </c>
      <c r="C30" s="140">
        <v>18.1144</v>
      </c>
      <c r="D30" s="140" t="s">
        <v>1</v>
      </c>
      <c r="E30" s="140" t="s">
        <v>1</v>
      </c>
      <c r="F30" s="140" t="s">
        <v>1</v>
      </c>
      <c r="G30" s="140" t="s">
        <v>1</v>
      </c>
      <c r="H30" s="140" t="s">
        <v>1</v>
      </c>
      <c r="I30" s="138"/>
      <c r="J30" s="146"/>
      <c r="K30" s="146"/>
    </row>
    <row r="31" spans="1:11" ht="12.75" customHeight="1">
      <c r="A31" s="34" t="s">
        <v>72</v>
      </c>
      <c r="B31" s="140" t="s">
        <v>1</v>
      </c>
      <c r="C31" s="140" t="s">
        <v>1</v>
      </c>
      <c r="D31" s="140" t="s">
        <v>1</v>
      </c>
      <c r="E31" s="140" t="s">
        <v>1</v>
      </c>
      <c r="F31" s="140" t="s">
        <v>1</v>
      </c>
      <c r="G31" s="140" t="s">
        <v>1</v>
      </c>
      <c r="H31" s="140" t="s">
        <v>1</v>
      </c>
      <c r="I31" s="138"/>
      <c r="J31" s="146"/>
      <c r="K31" s="146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0"/>
      <c r="B35" s="57" t="s">
        <v>102</v>
      </c>
      <c r="C35" s="54" t="s">
        <v>109</v>
      </c>
      <c r="D35" s="54">
        <v>40544</v>
      </c>
      <c r="E35" s="54">
        <v>40909</v>
      </c>
      <c r="F35" s="59" t="s">
        <v>2</v>
      </c>
      <c r="G35" s="59" t="s">
        <v>46</v>
      </c>
      <c r="I35" s="2"/>
    </row>
    <row r="36" spans="1:11" ht="12.75" customHeight="1">
      <c r="A36" s="43" t="s">
        <v>103</v>
      </c>
      <c r="B36" s="17">
        <v>34065.042</v>
      </c>
      <c r="C36" s="17">
        <v>38675.282</v>
      </c>
      <c r="D36" s="17">
        <v>33880.825</v>
      </c>
      <c r="E36" s="17">
        <v>40216.566</v>
      </c>
      <c r="F36" s="16">
        <f>E36/C36-1</f>
        <v>0.03985191368481811</v>
      </c>
      <c r="G36" s="16">
        <f>E36/C36-1</f>
        <v>0.03985191368481811</v>
      </c>
      <c r="H36" s="68"/>
      <c r="I36" s="125"/>
      <c r="J36" s="12"/>
      <c r="K36" s="82"/>
    </row>
    <row r="37" spans="1:11" ht="12.75" customHeight="1">
      <c r="A37" s="63" t="s">
        <v>57</v>
      </c>
      <c r="B37" s="33">
        <v>16331.38</v>
      </c>
      <c r="C37" s="33">
        <v>16882.454</v>
      </c>
      <c r="D37" s="33">
        <v>15365.495</v>
      </c>
      <c r="E37" s="33">
        <v>17670.495</v>
      </c>
      <c r="F37" s="16">
        <f aca="true" t="shared" si="0" ref="F37:F48">E37/C37-1</f>
        <v>0.04667810734150368</v>
      </c>
      <c r="G37" s="16">
        <f aca="true" t="shared" si="1" ref="G37:G48">E37/C37-1</f>
        <v>0.04667810734150368</v>
      </c>
      <c r="H37" s="68"/>
      <c r="I37" s="125"/>
      <c r="J37" s="12"/>
      <c r="K37" s="82"/>
    </row>
    <row r="38" spans="1:11" ht="12.75" customHeight="1">
      <c r="A38" s="63" t="s">
        <v>58</v>
      </c>
      <c r="B38" s="33">
        <v>11233.951</v>
      </c>
      <c r="C38" s="33">
        <v>15214.801</v>
      </c>
      <c r="D38" s="33">
        <v>11532.438</v>
      </c>
      <c r="E38" s="33">
        <v>15635.579</v>
      </c>
      <c r="F38" s="16">
        <f t="shared" si="0"/>
        <v>0.02765583329022836</v>
      </c>
      <c r="G38" s="16">
        <f t="shared" si="1"/>
        <v>0.02765583329022836</v>
      </c>
      <c r="H38" s="68"/>
      <c r="I38" s="125"/>
      <c r="J38" s="12"/>
      <c r="K38" s="12"/>
    </row>
    <row r="39" spans="1:11" ht="12.75" customHeight="1">
      <c r="A39" s="63" t="s">
        <v>59</v>
      </c>
      <c r="B39" s="33">
        <v>4695.701</v>
      </c>
      <c r="C39" s="33">
        <v>4763.601</v>
      </c>
      <c r="D39" s="33">
        <v>4870.387</v>
      </c>
      <c r="E39" s="33">
        <v>5026.268</v>
      </c>
      <c r="F39" s="16">
        <f t="shared" si="0"/>
        <v>0.05514042842798972</v>
      </c>
      <c r="G39" s="16">
        <f t="shared" si="1"/>
        <v>0.05514042842798972</v>
      </c>
      <c r="H39" s="68"/>
      <c r="I39" s="125"/>
      <c r="J39" s="12"/>
      <c r="K39" s="82"/>
    </row>
    <row r="40" spans="1:13" ht="12.75" customHeight="1">
      <c r="A40" s="63" t="s">
        <v>60</v>
      </c>
      <c r="B40" s="33">
        <v>1804.01</v>
      </c>
      <c r="C40" s="33">
        <v>1814.426</v>
      </c>
      <c r="D40" s="33">
        <v>2112.505</v>
      </c>
      <c r="E40" s="33">
        <v>1884.224</v>
      </c>
      <c r="F40" s="16">
        <f t="shared" si="0"/>
        <v>0.038468364099720764</v>
      </c>
      <c r="G40" s="16">
        <f t="shared" si="1"/>
        <v>0.038468364099720764</v>
      </c>
      <c r="H40" s="68"/>
      <c r="I40" s="125"/>
      <c r="J40" s="12"/>
      <c r="K40" s="12"/>
      <c r="L40" s="12"/>
      <c r="M40" s="12"/>
    </row>
    <row r="41" spans="1:13" ht="12.75" customHeight="1">
      <c r="A41" s="64" t="s">
        <v>64</v>
      </c>
      <c r="B41" s="45">
        <v>16330.158</v>
      </c>
      <c r="C41" s="17">
        <v>19298.968</v>
      </c>
      <c r="D41" s="17">
        <v>15923.591</v>
      </c>
      <c r="E41" s="17">
        <v>19390.992</v>
      </c>
      <c r="F41" s="16">
        <f t="shared" si="0"/>
        <v>0.004768337871745132</v>
      </c>
      <c r="G41" s="16">
        <f t="shared" si="1"/>
        <v>0.004768337871745132</v>
      </c>
      <c r="I41" s="17"/>
      <c r="J41" s="12"/>
      <c r="K41" s="12"/>
      <c r="L41" s="12"/>
      <c r="M41" s="12"/>
    </row>
    <row r="42" spans="1:13" ht="12.75" customHeight="1">
      <c r="A42" s="63" t="s">
        <v>57</v>
      </c>
      <c r="B42" s="33">
        <v>7325.222</v>
      </c>
      <c r="C42" s="33">
        <v>7373.288</v>
      </c>
      <c r="D42" s="33">
        <v>6697.811</v>
      </c>
      <c r="E42" s="33">
        <v>7468.089</v>
      </c>
      <c r="F42" s="16">
        <f t="shared" si="0"/>
        <v>0.01285735753167394</v>
      </c>
      <c r="G42" s="16">
        <f t="shared" si="1"/>
        <v>0.01285735753167394</v>
      </c>
      <c r="H42" s="68"/>
      <c r="I42" s="17"/>
      <c r="J42" s="12"/>
      <c r="K42" s="12"/>
      <c r="L42" s="12"/>
      <c r="M42" s="12"/>
    </row>
    <row r="43" spans="1:13" ht="12.75" customHeight="1">
      <c r="A43" s="63" t="s">
        <v>58</v>
      </c>
      <c r="B43" s="33">
        <v>4848.221</v>
      </c>
      <c r="C43" s="33">
        <v>7404.83</v>
      </c>
      <c r="D43" s="33">
        <v>4903.905</v>
      </c>
      <c r="E43" s="33">
        <v>7469.657</v>
      </c>
      <c r="F43" s="16">
        <f t="shared" si="0"/>
        <v>0.008754691194801323</v>
      </c>
      <c r="G43" s="16">
        <f t="shared" si="1"/>
        <v>0.008754691194801323</v>
      </c>
      <c r="H43" s="68"/>
      <c r="I43" s="17"/>
      <c r="J43" s="12"/>
      <c r="K43" s="12"/>
      <c r="L43" s="12"/>
      <c r="M43" s="12"/>
    </row>
    <row r="44" spans="1:13" ht="12.75" customHeight="1">
      <c r="A44" s="63" t="s">
        <v>59</v>
      </c>
      <c r="B44" s="33">
        <v>3943.059</v>
      </c>
      <c r="C44" s="33">
        <v>4349.468</v>
      </c>
      <c r="D44" s="33">
        <v>4027.407</v>
      </c>
      <c r="E44" s="33">
        <v>4257.444</v>
      </c>
      <c r="F44" s="16">
        <f>E44/C44-1</f>
        <v>-0.021157530070344155</v>
      </c>
      <c r="G44" s="16">
        <f t="shared" si="1"/>
        <v>-0.021157530070344155</v>
      </c>
      <c r="H44" s="68"/>
      <c r="I44" s="17"/>
      <c r="J44" s="12"/>
      <c r="K44" s="12"/>
      <c r="L44" s="12"/>
      <c r="M44" s="12"/>
    </row>
    <row r="45" spans="1:12" ht="12.75" customHeight="1">
      <c r="A45" s="63" t="s">
        <v>60</v>
      </c>
      <c r="B45" s="33">
        <v>213.656</v>
      </c>
      <c r="C45" s="33">
        <v>171.382</v>
      </c>
      <c r="D45" s="33">
        <v>294.468</v>
      </c>
      <c r="E45" s="33">
        <v>195.802</v>
      </c>
      <c r="F45" s="16">
        <f>E45/C45-1</f>
        <v>0.14248870943272918</v>
      </c>
      <c r="G45" s="16">
        <f>E45/C45-1</f>
        <v>0.14248870943272918</v>
      </c>
      <c r="H45" s="68"/>
      <c r="I45" s="17"/>
      <c r="J45" s="12"/>
      <c r="K45" s="12"/>
      <c r="L45" s="12"/>
    </row>
    <row r="46" spans="1:12" ht="12.75" customHeight="1">
      <c r="A46" s="64" t="s">
        <v>65</v>
      </c>
      <c r="B46" s="45">
        <v>17734.884000000002</v>
      </c>
      <c r="C46" s="45">
        <f>+C36-C41</f>
        <v>19376.314</v>
      </c>
      <c r="D46" s="45">
        <v>17957.233999999997</v>
      </c>
      <c r="E46" s="45">
        <f>+E36-E41</f>
        <v>20825.574</v>
      </c>
      <c r="F46" s="16">
        <f>E46/C46-1</f>
        <v>0.07479544355030598</v>
      </c>
      <c r="G46" s="16">
        <f>E46/C46-1</f>
        <v>0.07479544355030598</v>
      </c>
      <c r="H46" s="45"/>
      <c r="I46" s="17"/>
      <c r="J46" s="82"/>
      <c r="K46" s="12"/>
      <c r="L46" s="12"/>
    </row>
    <row r="47" spans="1:12" ht="12.75" customHeight="1">
      <c r="A47" s="63" t="s">
        <v>57</v>
      </c>
      <c r="B47" s="33">
        <v>9006.158</v>
      </c>
      <c r="C47" s="33">
        <f>+C37-C42</f>
        <v>9509.166000000001</v>
      </c>
      <c r="D47" s="33">
        <v>8667.684000000001</v>
      </c>
      <c r="E47" s="33">
        <f>+E37-E42</f>
        <v>10202.405999999999</v>
      </c>
      <c r="F47" s="16">
        <f t="shared" si="0"/>
        <v>0.07290229237769097</v>
      </c>
      <c r="G47" s="16">
        <f t="shared" si="1"/>
        <v>0.07290229237769097</v>
      </c>
      <c r="H47" s="33"/>
      <c r="I47" s="17"/>
      <c r="J47" s="82"/>
      <c r="K47" s="12"/>
      <c r="L47" s="12"/>
    </row>
    <row r="48" spans="1:12" ht="12.75" customHeight="1">
      <c r="A48" s="63" t="s">
        <v>58</v>
      </c>
      <c r="B48" s="33">
        <v>6385.73</v>
      </c>
      <c r="C48" s="33">
        <f>+C38-C43</f>
        <v>7809.971</v>
      </c>
      <c r="D48" s="33">
        <v>6628.533</v>
      </c>
      <c r="E48" s="33">
        <f>+E38-E43</f>
        <v>8165.922</v>
      </c>
      <c r="F48" s="16">
        <f t="shared" si="0"/>
        <v>0.045576481654029166</v>
      </c>
      <c r="G48" s="16">
        <f t="shared" si="1"/>
        <v>0.045576481654029166</v>
      </c>
      <c r="H48" s="33"/>
      <c r="I48" s="17"/>
      <c r="J48" s="82"/>
      <c r="K48" s="12"/>
      <c r="L48" s="12"/>
    </row>
    <row r="49" spans="1:12" ht="12.75" customHeight="1">
      <c r="A49" s="63" t="s">
        <v>59</v>
      </c>
      <c r="B49" s="33">
        <v>752.6419999999998</v>
      </c>
      <c r="C49" s="33">
        <f>+C39-C44</f>
        <v>414.1329999999998</v>
      </c>
      <c r="D49" s="33">
        <v>842.9799999999996</v>
      </c>
      <c r="E49" s="33">
        <f>+E39-E44</f>
        <v>768.8239999999996</v>
      </c>
      <c r="F49" s="16">
        <f>E49/C49-1</f>
        <v>0.8564664008905352</v>
      </c>
      <c r="G49" s="16">
        <f>E49/C49-1</f>
        <v>0.8564664008905352</v>
      </c>
      <c r="H49" s="33"/>
      <c r="I49" s="17"/>
      <c r="J49" s="82"/>
      <c r="K49" s="12"/>
      <c r="L49" s="12"/>
    </row>
    <row r="50" spans="1:11" ht="12.75" customHeight="1">
      <c r="A50" s="63" t="s">
        <v>60</v>
      </c>
      <c r="B50" s="33">
        <v>1590.354</v>
      </c>
      <c r="C50" s="33">
        <f>+C40-C45</f>
        <v>1643.0439999999999</v>
      </c>
      <c r="D50" s="33">
        <v>1818.037</v>
      </c>
      <c r="E50" s="33">
        <f>+E40-E45</f>
        <v>1688.422</v>
      </c>
      <c r="F50" s="16">
        <f>E50/C50-1</f>
        <v>0.027618250028605518</v>
      </c>
      <c r="G50" s="16">
        <f>E50/C50-1</f>
        <v>0.027618250028605518</v>
      </c>
      <c r="H50" s="33"/>
      <c r="I50" s="17"/>
      <c r="J50" s="82"/>
      <c r="K50" s="82"/>
    </row>
    <row r="51" spans="1:14" ht="12.75" customHeight="1">
      <c r="A51" s="63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2"/>
      <c r="M51" s="12"/>
      <c r="N51" s="12"/>
    </row>
    <row r="52" spans="1:14" ht="12.75" customHeight="1">
      <c r="A52" s="87"/>
      <c r="B52" s="85"/>
      <c r="C52" s="85"/>
      <c r="D52" s="85"/>
      <c r="E52" s="85"/>
      <c r="F52" s="85"/>
      <c r="G52" s="85"/>
      <c r="H52" s="87"/>
      <c r="I52" s="2"/>
      <c r="J52" s="84"/>
      <c r="L52" s="82"/>
      <c r="M52" s="12"/>
      <c r="N52" s="12"/>
    </row>
    <row r="53" spans="1:14" ht="12.75" customHeight="1">
      <c r="A53" s="87"/>
      <c r="B53" s="85"/>
      <c r="C53" s="85"/>
      <c r="D53" s="85"/>
      <c r="E53" s="85"/>
      <c r="F53" s="85"/>
      <c r="G53" s="85"/>
      <c r="H53" s="87"/>
      <c r="I53" s="2"/>
      <c r="J53" s="84"/>
      <c r="L53" s="82"/>
      <c r="M53" s="12"/>
      <c r="N53" s="12"/>
    </row>
    <row r="54" spans="1:14" ht="15.75" customHeight="1">
      <c r="A54" s="42" t="s">
        <v>79</v>
      </c>
      <c r="B54" s="1"/>
      <c r="C54" s="14"/>
      <c r="D54" s="14"/>
      <c r="E54" s="14"/>
      <c r="F54" s="14"/>
      <c r="G54" s="14"/>
      <c r="I54" s="2"/>
      <c r="M54" s="12"/>
      <c r="N54" s="12"/>
    </row>
    <row r="55" spans="1:14" ht="12.75" customHeight="1">
      <c r="A55" s="13" t="s">
        <v>7</v>
      </c>
      <c r="B55" s="13"/>
      <c r="C55" s="13"/>
      <c r="D55" s="13"/>
      <c r="E55" s="13"/>
      <c r="I55" s="2"/>
      <c r="M55" s="12"/>
      <c r="N55" s="12"/>
    </row>
    <row r="56" spans="1:16" s="4" customFormat="1" ht="32.25" customHeight="1">
      <c r="A56" s="60"/>
      <c r="B56" s="57" t="s">
        <v>102</v>
      </c>
      <c r="C56" s="54" t="s">
        <v>109</v>
      </c>
      <c r="D56" s="54">
        <v>40544</v>
      </c>
      <c r="E56" s="54">
        <v>40909</v>
      </c>
      <c r="F56" s="59" t="s">
        <v>2</v>
      </c>
      <c r="G56" s="59" t="s">
        <v>46</v>
      </c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 customHeight="1">
      <c r="A57" s="43" t="s">
        <v>19</v>
      </c>
      <c r="B57" s="17">
        <v>26381.954</v>
      </c>
      <c r="C57" s="17">
        <v>31217.212</v>
      </c>
      <c r="D57" s="17">
        <v>26267.58</v>
      </c>
      <c r="E57" s="17">
        <v>30942.514</v>
      </c>
      <c r="F57" s="16">
        <f>E57/C57-1</f>
        <v>-0.008799568648218847</v>
      </c>
      <c r="G57" s="16">
        <f>E57/C57-1</f>
        <v>-0.008799568648218847</v>
      </c>
      <c r="H57" s="9"/>
      <c r="I57" s="98"/>
      <c r="J57" s="83"/>
      <c r="K57" s="83"/>
      <c r="L57" s="9"/>
      <c r="M57" s="9"/>
      <c r="N57" s="9"/>
      <c r="O57" s="9"/>
      <c r="P57" s="9"/>
    </row>
    <row r="58" spans="1:16" ht="12.75" customHeight="1">
      <c r="A58" s="63" t="s">
        <v>61</v>
      </c>
      <c r="B58" s="33">
        <v>16696.243</v>
      </c>
      <c r="C58" s="33">
        <v>19864.556</v>
      </c>
      <c r="D58" s="33">
        <v>16497.903</v>
      </c>
      <c r="E58" s="33">
        <v>19693.462</v>
      </c>
      <c r="F58" s="16">
        <f aca="true" t="shared" si="2" ref="F58:F67">E58/C58-1</f>
        <v>-0.008613029156050667</v>
      </c>
      <c r="G58" s="16">
        <f aca="true" t="shared" si="3" ref="G58:G67">E58/C58-1</f>
        <v>-0.008613029156050667</v>
      </c>
      <c r="H58" s="9"/>
      <c r="I58" s="98"/>
      <c r="J58" s="83"/>
      <c r="K58" s="83"/>
      <c r="L58" s="9"/>
      <c r="M58" s="9"/>
      <c r="N58" s="9"/>
      <c r="O58" s="9"/>
      <c r="P58" s="9"/>
    </row>
    <row r="59" spans="1:16" ht="12.75" customHeight="1">
      <c r="A59" s="63" t="s">
        <v>62</v>
      </c>
      <c r="B59" s="33">
        <v>9268.708</v>
      </c>
      <c r="C59" s="33">
        <v>11314.636</v>
      </c>
      <c r="D59" s="33">
        <v>9347.191</v>
      </c>
      <c r="E59" s="33">
        <v>11212.909</v>
      </c>
      <c r="F59" s="16">
        <f t="shared" si="2"/>
        <v>-0.008990744377459503</v>
      </c>
      <c r="G59" s="16">
        <f t="shared" si="3"/>
        <v>-0.008990744377459503</v>
      </c>
      <c r="H59" s="9"/>
      <c r="I59" s="98"/>
      <c r="J59" s="83"/>
      <c r="K59" s="83"/>
      <c r="L59" s="9"/>
      <c r="M59" s="9"/>
      <c r="N59" s="9"/>
      <c r="O59" s="9"/>
      <c r="P59" s="9"/>
    </row>
    <row r="60" spans="1:16" ht="12.75" customHeight="1">
      <c r="A60" s="63" t="s">
        <v>63</v>
      </c>
      <c r="B60" s="33">
        <v>417.003</v>
      </c>
      <c r="C60" s="33">
        <v>38.021</v>
      </c>
      <c r="D60" s="33">
        <v>422.484</v>
      </c>
      <c r="E60" s="33">
        <v>36.142</v>
      </c>
      <c r="F60" s="16">
        <f t="shared" si="2"/>
        <v>-0.049420057336734935</v>
      </c>
      <c r="G60" s="16">
        <f t="shared" si="3"/>
        <v>-0.049420057336734935</v>
      </c>
      <c r="H60" s="9"/>
      <c r="I60" s="98"/>
      <c r="J60" s="83"/>
      <c r="K60" s="83"/>
      <c r="L60" s="9"/>
      <c r="M60" s="9"/>
      <c r="N60" s="9"/>
      <c r="O60" s="9"/>
      <c r="P60" s="9"/>
    </row>
    <row r="61" spans="1:16" ht="12.75" customHeight="1">
      <c r="A61" s="64" t="s">
        <v>64</v>
      </c>
      <c r="B61" s="17">
        <v>11665.144</v>
      </c>
      <c r="C61" s="17">
        <v>13969.178</v>
      </c>
      <c r="D61" s="17">
        <v>11534.586</v>
      </c>
      <c r="E61" s="17">
        <v>13586.021</v>
      </c>
      <c r="F61" s="16">
        <f>E61/C61-1</f>
        <v>-0.027428743480826134</v>
      </c>
      <c r="G61" s="16">
        <f t="shared" si="3"/>
        <v>-0.027428743480826134</v>
      </c>
      <c r="H61" s="9"/>
      <c r="I61" s="98"/>
      <c r="J61" s="83"/>
      <c r="K61" s="83"/>
      <c r="L61" s="9"/>
      <c r="M61" s="9"/>
      <c r="N61" s="98"/>
      <c r="O61" s="9"/>
      <c r="P61" s="9"/>
    </row>
    <row r="62" spans="1:16" ht="12.75" customHeight="1">
      <c r="A62" s="63" t="s">
        <v>61</v>
      </c>
      <c r="B62" s="33">
        <v>7203.891</v>
      </c>
      <c r="C62" s="33">
        <v>7978.225</v>
      </c>
      <c r="D62" s="33">
        <v>7005.568</v>
      </c>
      <c r="E62" s="33">
        <v>7681.041</v>
      </c>
      <c r="F62" s="16">
        <f t="shared" si="2"/>
        <v>-0.03724938817844825</v>
      </c>
      <c r="G62" s="16">
        <f t="shared" si="3"/>
        <v>-0.03724938817844825</v>
      </c>
      <c r="H62" s="9"/>
      <c r="I62" s="98"/>
      <c r="J62" s="83"/>
      <c r="K62" s="83"/>
      <c r="L62" s="9"/>
      <c r="M62" s="9"/>
      <c r="N62" s="98"/>
      <c r="O62" s="9"/>
      <c r="P62" s="9"/>
    </row>
    <row r="63" spans="1:16" ht="12.75" customHeight="1">
      <c r="A63" s="63" t="s">
        <v>62</v>
      </c>
      <c r="B63" s="33">
        <v>4458.025</v>
      </c>
      <c r="C63" s="33">
        <v>5988.087</v>
      </c>
      <c r="D63" s="33">
        <v>4526.562</v>
      </c>
      <c r="E63" s="33">
        <v>5902.04</v>
      </c>
      <c r="F63" s="16">
        <f t="shared" si="2"/>
        <v>-0.014369697701453021</v>
      </c>
      <c r="G63" s="16">
        <f t="shared" si="3"/>
        <v>-0.014369697701453021</v>
      </c>
      <c r="H63" s="9"/>
      <c r="I63" s="98"/>
      <c r="J63" s="83"/>
      <c r="K63" s="83"/>
      <c r="L63" s="9"/>
      <c r="M63" s="9"/>
      <c r="N63" s="98"/>
      <c r="O63" s="9"/>
      <c r="P63" s="9"/>
    </row>
    <row r="64" spans="1:16" ht="12.75" customHeight="1">
      <c r="A64" s="63" t="s">
        <v>63</v>
      </c>
      <c r="B64" s="33">
        <v>3.23</v>
      </c>
      <c r="C64" s="33">
        <v>2.867</v>
      </c>
      <c r="D64" s="33">
        <v>2.457</v>
      </c>
      <c r="E64" s="33">
        <v>2.936</v>
      </c>
      <c r="F64" s="16">
        <f t="shared" si="2"/>
        <v>0.024066968957098034</v>
      </c>
      <c r="G64" s="16">
        <f t="shared" si="3"/>
        <v>0.024066968957098034</v>
      </c>
      <c r="H64" s="9"/>
      <c r="I64" s="98"/>
      <c r="J64" s="83"/>
      <c r="K64" s="83"/>
      <c r="L64" s="9"/>
      <c r="M64" s="9"/>
      <c r="N64" s="98"/>
      <c r="O64" s="9"/>
      <c r="P64" s="9"/>
    </row>
    <row r="65" spans="1:16" ht="12.75" customHeight="1">
      <c r="A65" s="64" t="s">
        <v>65</v>
      </c>
      <c r="B65" s="17">
        <v>14716.810000000001</v>
      </c>
      <c r="C65" s="17">
        <f>+C57-C61</f>
        <v>17248.034</v>
      </c>
      <c r="D65" s="17">
        <v>14732.994000000002</v>
      </c>
      <c r="E65" s="17">
        <f>+E57-E61</f>
        <v>17356.493</v>
      </c>
      <c r="F65" s="16">
        <f>E65/C65-1</f>
        <v>0.006288194932825286</v>
      </c>
      <c r="G65" s="16">
        <f>E65/C65-1</f>
        <v>0.006288194932825286</v>
      </c>
      <c r="H65" s="9"/>
      <c r="I65" s="98"/>
      <c r="J65" s="83"/>
      <c r="K65" s="83"/>
      <c r="L65" s="9"/>
      <c r="M65" s="9"/>
      <c r="N65" s="9"/>
      <c r="O65" s="9"/>
      <c r="P65" s="9"/>
    </row>
    <row r="66" spans="1:16" ht="12.75" customHeight="1">
      <c r="A66" s="63" t="s">
        <v>61</v>
      </c>
      <c r="B66" s="33">
        <v>9492.351999999999</v>
      </c>
      <c r="C66" s="33">
        <f>+C58-C62</f>
        <v>11886.331</v>
      </c>
      <c r="D66" s="33">
        <v>9492.335</v>
      </c>
      <c r="E66" s="33">
        <f>+E58-E62</f>
        <v>12012.420999999998</v>
      </c>
      <c r="F66" s="16">
        <f t="shared" si="2"/>
        <v>0.010607983237215679</v>
      </c>
      <c r="G66" s="16">
        <f t="shared" si="3"/>
        <v>0.010607983237215679</v>
      </c>
      <c r="H66" s="9"/>
      <c r="I66" s="98"/>
      <c r="J66" s="83"/>
      <c r="K66" s="83"/>
      <c r="L66" s="9"/>
      <c r="M66" s="9"/>
      <c r="N66" s="9"/>
      <c r="O66" s="9"/>
      <c r="P66" s="9"/>
    </row>
    <row r="67" spans="1:16" ht="12.75" customHeight="1">
      <c r="A67" s="63" t="s">
        <v>62</v>
      </c>
      <c r="B67" s="33">
        <v>4810.683000000001</v>
      </c>
      <c r="C67" s="33">
        <f>+C59-C63</f>
        <v>5326.549</v>
      </c>
      <c r="D67" s="33">
        <v>4820.629000000001</v>
      </c>
      <c r="E67" s="33">
        <f>+E59-E63</f>
        <v>5310.869</v>
      </c>
      <c r="F67" s="16">
        <f t="shared" si="2"/>
        <v>-0.002943744627149858</v>
      </c>
      <c r="G67" s="16">
        <f t="shared" si="3"/>
        <v>-0.002943744627149858</v>
      </c>
      <c r="H67" s="9"/>
      <c r="I67" s="98"/>
      <c r="J67" s="83"/>
      <c r="K67" s="83"/>
      <c r="L67" s="9"/>
      <c r="M67" s="9"/>
      <c r="N67" s="9"/>
      <c r="O67" s="9"/>
      <c r="P67" s="9"/>
    </row>
    <row r="68" spans="1:16" ht="12.75" customHeight="1">
      <c r="A68" s="63" t="s">
        <v>63</v>
      </c>
      <c r="B68" s="33">
        <v>413.77299999999997</v>
      </c>
      <c r="C68" s="33">
        <f>+C60-C64</f>
        <v>35.154</v>
      </c>
      <c r="D68" s="33">
        <v>420.027</v>
      </c>
      <c r="E68" s="33">
        <f>+E60-E64</f>
        <v>33.206</v>
      </c>
      <c r="F68" s="16">
        <f>E68/C68-1</f>
        <v>-0.05541332423052858</v>
      </c>
      <c r="G68" s="16">
        <f>E68/C68-1</f>
        <v>-0.05541332423052858</v>
      </c>
      <c r="H68" s="9"/>
      <c r="I68" s="98"/>
      <c r="J68" s="83"/>
      <c r="K68" s="83"/>
      <c r="L68" s="9"/>
      <c r="M68" s="9"/>
      <c r="N68" s="9"/>
      <c r="O68" s="9"/>
      <c r="P68" s="9"/>
    </row>
    <row r="69" spans="2:19" ht="12" customHeight="1">
      <c r="B69" s="12"/>
      <c r="C69" s="12"/>
      <c r="D69" s="12"/>
      <c r="E69" s="12"/>
      <c r="F69" s="12"/>
      <c r="G69" s="12"/>
      <c r="H69" s="147"/>
      <c r="I69" s="87"/>
      <c r="J69"/>
      <c r="K69" s="9"/>
      <c r="L69" s="98"/>
      <c r="M69" s="83"/>
      <c r="N69" s="70"/>
      <c r="O69" s="9"/>
      <c r="P69" s="9"/>
      <c r="Q69" s="9"/>
      <c r="R69" s="9"/>
      <c r="S69" s="9"/>
    </row>
    <row r="70" spans="2:8" ht="12.75">
      <c r="B70" s="12"/>
      <c r="C70" s="12"/>
      <c r="D70" s="12"/>
      <c r="E70" s="12"/>
      <c r="F70" s="12"/>
      <c r="G70" s="12"/>
      <c r="H70" s="87"/>
    </row>
    <row r="71" spans="2:9" ht="11.25">
      <c r="B71" s="12"/>
      <c r="C71" s="12"/>
      <c r="D71" s="12"/>
      <c r="E71" s="12"/>
      <c r="F71" s="12"/>
      <c r="G71" s="12"/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7"/>
      <c r="C84" s="67"/>
      <c r="D84" s="67"/>
      <c r="E84" s="67"/>
      <c r="F84" s="67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2011-12-06T10:36:45Z</cp:lastPrinted>
  <dcterms:created xsi:type="dcterms:W3CDTF">2008-11-05T07:26:31Z</dcterms:created>
  <dcterms:modified xsi:type="dcterms:W3CDTF">2012-06-18T10:25:34Z</dcterms:modified>
  <cp:category/>
  <cp:version/>
  <cp:contentType/>
  <cp:contentStatus/>
</cp:coreProperties>
</file>