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30" yWindow="165" windowWidth="9960" windowHeight="11430" tabRatio="808"/>
  </bookViews>
  <sheets>
    <sheet name="Macroeconom" sheetId="3" r:id="rId1"/>
    <sheet name="NBKR operations" sheetId="1" r:id="rId2"/>
    <sheet name="T-bills, t-bonds" sheetId="6" r:id="rId3"/>
    <sheet name="Interbank credit" sheetId="7" r:id="rId4"/>
    <sheet name="Deposits, credits" sheetId="2" r:id="rId5"/>
  </sheets>
  <externalReferences>
    <externalReference r:id="rId6"/>
  </externalReferences>
  <definedNames>
    <definedName name="_xlnm.Print_Area" localSheetId="4">'Deposits, credits'!$A$1:$H$71</definedName>
    <definedName name="_xlnm.Print_Area" localSheetId="3">'Interbank credit'!$A$1:$H$36</definedName>
    <definedName name="_xlnm.Print_Area" localSheetId="0">Macroeconom!$A$1:$I$41</definedName>
    <definedName name="_xlnm.Print_Area" localSheetId="1">'NBKR operations'!$A$10:$H$62</definedName>
    <definedName name="_xlnm.Print_Area" localSheetId="2">'T-bills, t-bonds'!$A$1:$H$53</definedName>
  </definedNames>
  <calcPr calcId="125725"/>
</workbook>
</file>

<file path=xl/calcChain.xml><?xml version="1.0" encoding="utf-8"?>
<calcChain xmlns="http://schemas.openxmlformats.org/spreadsheetml/2006/main">
  <c r="I61" i="2"/>
  <c r="I62"/>
  <c r="I63"/>
  <c r="I64"/>
  <c r="I65"/>
  <c r="I66"/>
  <c r="I67"/>
  <c r="I68"/>
  <c r="I69"/>
  <c r="I70"/>
  <c r="I71"/>
  <c r="I60"/>
  <c r="H61"/>
  <c r="H62"/>
  <c r="H63"/>
  <c r="H64"/>
  <c r="H65"/>
  <c r="H66"/>
  <c r="H67"/>
  <c r="H68"/>
  <c r="H69"/>
  <c r="H70"/>
  <c r="H71"/>
  <c r="H60"/>
  <c r="H22" l="1"/>
  <c r="H15"/>
  <c r="H5"/>
  <c r="H6"/>
  <c r="H7"/>
  <c r="H8"/>
  <c r="H9"/>
  <c r="H4"/>
  <c r="G6"/>
  <c r="G7"/>
  <c r="G8"/>
  <c r="G5"/>
  <c r="G4"/>
  <c r="G15" l="1"/>
  <c r="G22"/>
  <c r="G21"/>
  <c r="G9"/>
  <c r="G24" i="7"/>
  <c r="G23"/>
  <c r="G11"/>
  <c r="G8"/>
  <c r="G9"/>
  <c r="G10"/>
  <c r="G7"/>
  <c r="H23"/>
  <c r="G17"/>
  <c r="H7" i="1" l="1"/>
  <c r="H6"/>
  <c r="H5"/>
  <c r="H4"/>
  <c r="G5"/>
  <c r="G6"/>
  <c r="G7"/>
  <c r="G4"/>
  <c r="D38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F10"/>
  <c r="D10"/>
  <c r="G19" i="1" l="1"/>
  <c r="D13"/>
  <c r="F13"/>
  <c r="I53" i="2" l="1"/>
  <c r="I39"/>
  <c r="H46"/>
  <c r="H39"/>
  <c r="G53"/>
  <c r="G52"/>
  <c r="G51"/>
  <c r="G50"/>
  <c r="G49"/>
  <c r="H53" l="1"/>
  <c r="I28" i="3"/>
  <c r="H28"/>
  <c r="I20"/>
  <c r="H20"/>
  <c r="I19"/>
  <c r="H19"/>
  <c r="I18"/>
  <c r="H18"/>
  <c r="G13"/>
  <c r="G12"/>
  <c r="F53" i="2"/>
  <c r="F52"/>
  <c r="F51"/>
  <c r="F50"/>
  <c r="F49"/>
  <c r="E43" i="6"/>
  <c r="E16"/>
  <c r="E10"/>
  <c r="E4"/>
  <c r="E13" i="1"/>
  <c r="F13" i="3" l="1"/>
  <c r="E13"/>
  <c r="D13"/>
  <c r="F12"/>
  <c r="E12"/>
  <c r="D12"/>
  <c r="I35" l="1"/>
  <c r="I34"/>
  <c r="I33"/>
  <c r="H34"/>
  <c r="H33"/>
  <c r="H29" i="7" l="1"/>
  <c r="H27"/>
  <c r="H24"/>
  <c r="H21"/>
  <c r="H20"/>
  <c r="H19"/>
  <c r="H17"/>
  <c r="H11"/>
  <c r="H10"/>
  <c r="H9"/>
  <c r="H8"/>
  <c r="H7"/>
  <c r="H27" i="2"/>
  <c r="H25"/>
  <c r="H21"/>
  <c r="H19"/>
  <c r="H18"/>
  <c r="H17"/>
  <c r="H51" i="6"/>
  <c r="H50"/>
  <c r="H46"/>
  <c r="H45"/>
  <c r="H41"/>
  <c r="H40"/>
  <c r="H36"/>
  <c r="H35"/>
  <c r="G36"/>
  <c r="G34"/>
  <c r="H34"/>
  <c r="G39"/>
  <c r="H39"/>
  <c r="G44"/>
  <c r="H44"/>
  <c r="G48"/>
  <c r="H48"/>
  <c r="G49"/>
  <c r="H49"/>
  <c r="H38"/>
  <c r="H43"/>
  <c r="H44" i="1" l="1"/>
  <c r="G30"/>
  <c r="H30"/>
  <c r="G20" l="1"/>
  <c r="H20"/>
  <c r="I40" i="2" l="1"/>
  <c r="I41"/>
  <c r="I42"/>
  <c r="I43"/>
  <c r="I44"/>
  <c r="I45"/>
  <c r="I46"/>
  <c r="I47"/>
  <c r="I48"/>
  <c r="H40"/>
  <c r="H41"/>
  <c r="H42"/>
  <c r="H43"/>
  <c r="H44"/>
  <c r="H45"/>
  <c r="H47"/>
  <c r="H48"/>
  <c r="H50"/>
  <c r="I49"/>
  <c r="H49"/>
  <c r="G43" i="6"/>
  <c r="G38"/>
  <c r="H13" i="1"/>
  <c r="G13"/>
  <c r="H52" i="2" l="1"/>
  <c r="H51"/>
  <c r="I51"/>
  <c r="I50"/>
  <c r="I52"/>
  <c r="H42" i="1" l="1"/>
  <c r="H43"/>
  <c r="H45"/>
  <c r="H48"/>
  <c r="H49"/>
  <c r="H50"/>
  <c r="H51"/>
  <c r="H54"/>
  <c r="H55"/>
  <c r="H56"/>
  <c r="H57"/>
  <c r="H60"/>
  <c r="H61"/>
  <c r="H37" i="3" l="1"/>
  <c r="H38"/>
  <c r="I39"/>
  <c r="H39"/>
  <c r="I40"/>
  <c r="H40"/>
  <c r="H35"/>
  <c r="H33" i="6" l="1"/>
  <c r="G33"/>
  <c r="G26"/>
  <c r="H26"/>
  <c r="G27"/>
  <c r="H27"/>
  <c r="H4"/>
  <c r="G39" i="1"/>
  <c r="H39"/>
  <c r="G42"/>
  <c r="G43"/>
  <c r="G44"/>
  <c r="G45"/>
  <c r="G48"/>
  <c r="G49"/>
  <c r="G50"/>
  <c r="G51"/>
  <c r="G54"/>
  <c r="G55"/>
  <c r="G56"/>
  <c r="G57"/>
  <c r="G60"/>
  <c r="G61"/>
  <c r="H38"/>
  <c r="G38"/>
  <c r="H19"/>
  <c r="G21"/>
  <c r="H21"/>
  <c r="G22"/>
  <c r="H22"/>
  <c r="G25"/>
  <c r="H25"/>
  <c r="H28"/>
  <c r="H29"/>
  <c r="G31"/>
  <c r="H31"/>
  <c r="I37" i="3"/>
  <c r="I38"/>
  <c r="G4" i="6" l="1"/>
  <c r="D7" i="3" l="1"/>
  <c r="C12" l="1"/>
  <c r="B71" i="2" l="1"/>
  <c r="B70"/>
  <c r="B69"/>
  <c r="B68"/>
  <c r="B53"/>
  <c r="B52"/>
  <c r="B51"/>
  <c r="B50"/>
  <c r="B49"/>
  <c r="K60" i="1"/>
  <c r="L60"/>
  <c r="K61"/>
  <c r="L61"/>
  <c r="K2" i="7" l="1"/>
  <c r="H2"/>
  <c r="G2"/>
  <c r="K1"/>
  <c r="H1"/>
  <c r="G1"/>
  <c r="K27" i="6" l="1"/>
  <c r="K26"/>
</calcChain>
</file>

<file path=xl/sharedStrings.xml><?xml version="1.0" encoding="utf-8"?>
<sst xmlns="http://schemas.openxmlformats.org/spreadsheetml/2006/main" count="763" uniqueCount="123">
  <si>
    <t>-</t>
  </si>
  <si>
    <t>91-дн.</t>
  </si>
  <si>
    <t>180-дн.</t>
  </si>
  <si>
    <t xml:space="preserve">18-мес. </t>
  </si>
  <si>
    <t xml:space="preserve">24-мес. </t>
  </si>
  <si>
    <t>Депозитные операции в нац. валюте</t>
  </si>
  <si>
    <t>2014</t>
  </si>
  <si>
    <t>2015</t>
  </si>
  <si>
    <t>Monthly Press-Release of the NBKR</t>
  </si>
  <si>
    <t>April 2016</t>
  </si>
  <si>
    <t>Table 1. Major macroeconomic indicators of the Kyrgyz Republic</t>
  </si>
  <si>
    <t>(percent/som/USD)</t>
  </si>
  <si>
    <t>Real GDP growth rate (beginning this year)</t>
  </si>
  <si>
    <t>Consumer Price Index (to December of the previous year)</t>
  </si>
  <si>
    <t>Consumer Price Index (to the previous month)</t>
  </si>
  <si>
    <t>NBKR discount rate (end of period)</t>
  </si>
  <si>
    <t>Official exchange rate of som to 1USD (end of period)</t>
  </si>
  <si>
    <t>Official exchange rate of som to 1USD growth rate (to December of the previous year)</t>
  </si>
  <si>
    <t>Official exchange rate of som to 1USD growth rate (to the previous month)</t>
  </si>
  <si>
    <t>Jan 2016</t>
  </si>
  <si>
    <t>Feb 2016</t>
  </si>
  <si>
    <t>Mar 2016</t>
  </si>
  <si>
    <t>Apr 2016</t>
  </si>
  <si>
    <t>Table 2. Monetary Aggregates (end of period)</t>
  </si>
  <si>
    <t>(mln. of soms)</t>
  </si>
  <si>
    <t>Currency in circulation</t>
  </si>
  <si>
    <t>Monetary base*</t>
  </si>
  <si>
    <t>Money supply (М2X)</t>
  </si>
  <si>
    <t>Monetization coefficient (М2Х)</t>
  </si>
  <si>
    <t>* excluding deposits of commercial banks with NBKR in foreign currency</t>
  </si>
  <si>
    <t>Mar 2015</t>
  </si>
  <si>
    <t>Apr 2015</t>
  </si>
  <si>
    <t>Growth for the month</t>
  </si>
  <si>
    <t>Growth from the beginning of the year</t>
  </si>
  <si>
    <t>Table 3. International reserves (end of period)</t>
  </si>
  <si>
    <t>(mln. of US Dollars)</t>
  </si>
  <si>
    <t>Gross international reserves</t>
  </si>
  <si>
    <t>Table 4. Exchange rate (end of period)</t>
  </si>
  <si>
    <t>Exchange rate of USD to 1som (USD/KGS)</t>
  </si>
  <si>
    <t>Exchange rate of USD to 1som at the foreign exchange market (USD/KGS)</t>
  </si>
  <si>
    <t xml:space="preserve">Exchange rate of USD to 1EUR at the world market (USD/EUR) </t>
  </si>
  <si>
    <t>Exchange rates of foreign currencies in the exchange offices:</t>
  </si>
  <si>
    <t>USD (KGS/USD)</t>
  </si>
  <si>
    <t>EUR (KGS/EUR)</t>
  </si>
  <si>
    <t>RUB (KGS/RUB)</t>
  </si>
  <si>
    <t>KZT (KGS/KZT)</t>
  </si>
  <si>
    <t>Table 5. NBKR transactions at the foreign exchange market (for the period)</t>
  </si>
  <si>
    <t>(mln. of USD/KGS/USD )</t>
  </si>
  <si>
    <t xml:space="preserve">Total volume of transactions </t>
  </si>
  <si>
    <t xml:space="preserve">Net purchase </t>
  </si>
  <si>
    <t>purchase</t>
  </si>
  <si>
    <t>sale</t>
  </si>
  <si>
    <t>SWAP transactions</t>
  </si>
  <si>
    <t>Growth for the year</t>
  </si>
  <si>
    <t>Jan-Apr 2015</t>
  </si>
  <si>
    <t>Jan-Apr 2016</t>
  </si>
  <si>
    <t>Table 6. NBKR transactions at the open market (for the period)</t>
  </si>
  <si>
    <t>(mln. of soms / percent)</t>
  </si>
  <si>
    <t>REPO transactions</t>
  </si>
  <si>
    <t>Securities purchase</t>
  </si>
  <si>
    <t xml:space="preserve">Intraday credits </t>
  </si>
  <si>
    <t>Overnight credits</t>
  </si>
  <si>
    <t>Credit auctions</t>
  </si>
  <si>
    <t>Overnight deposits</t>
  </si>
  <si>
    <t>Deposit transactions in national currency</t>
  </si>
  <si>
    <t>Deposit transactions in foreign currency</t>
  </si>
  <si>
    <t>NBKR rates</t>
  </si>
  <si>
    <t>Discount rate (end of period)</t>
  </si>
  <si>
    <t>REPO purchase</t>
  </si>
  <si>
    <t>REPO sale</t>
  </si>
  <si>
    <t>Overnight credits (end of period)</t>
  </si>
  <si>
    <t>* Volume of actually extended for the period loans</t>
  </si>
  <si>
    <t>Table 7. NBKR notes auctions (for the period)</t>
  </si>
  <si>
    <t xml:space="preserve">Announced volume of the NBKR notes emission </t>
  </si>
  <si>
    <t>7-day notes</t>
  </si>
  <si>
    <t>14-day notes</t>
  </si>
  <si>
    <t>28-day notes</t>
  </si>
  <si>
    <t>91-day notes</t>
  </si>
  <si>
    <t>180-day notes</t>
  </si>
  <si>
    <t>Volume of bids for NBKR notes</t>
  </si>
  <si>
    <t>Volume of sales of NBKR notes</t>
  </si>
  <si>
    <t xml:space="preserve">Average weighted yield rate of the NBKR notes </t>
  </si>
  <si>
    <t>Table 8. T-bills auctions (for the period)</t>
  </si>
  <si>
    <t xml:space="preserve">(mln. of soms / percent) </t>
  </si>
  <si>
    <t>Announced emission volume</t>
  </si>
  <si>
    <t>3-month T-bills</t>
  </si>
  <si>
    <t xml:space="preserve">6-month T-bills </t>
  </si>
  <si>
    <t xml:space="preserve">12-month T-bills </t>
  </si>
  <si>
    <t xml:space="preserve">18-month T-bills </t>
  </si>
  <si>
    <t xml:space="preserve">24-month T-bills </t>
  </si>
  <si>
    <t>Volume of bids</t>
  </si>
  <si>
    <t xml:space="preserve">3-month T-bills </t>
  </si>
  <si>
    <t>Volume of sales</t>
  </si>
  <si>
    <t>Average weighted yield rate</t>
  </si>
  <si>
    <t>Table 9. T-bonds auctions (for the period)</t>
  </si>
  <si>
    <t>2-years T-bonds</t>
  </si>
  <si>
    <t>3-years T-bonds</t>
  </si>
  <si>
    <t>5-years T-bonds</t>
  </si>
  <si>
    <t xml:space="preserve">Table 10. Interest rates at the interbank credit market (for the period) </t>
  </si>
  <si>
    <t>(percent)</t>
  </si>
  <si>
    <t xml:space="preserve"> up to 1 day </t>
  </si>
  <si>
    <t xml:space="preserve"> from 2 to 7 days </t>
  </si>
  <si>
    <t xml:space="preserve"> from 8 to 14 days</t>
  </si>
  <si>
    <t xml:space="preserve"> from 15 to 30 days </t>
  </si>
  <si>
    <t xml:space="preserve"> from 31 to 60 days</t>
  </si>
  <si>
    <t xml:space="preserve"> from 61 to 90 days</t>
  </si>
  <si>
    <t xml:space="preserve"> from 91 to 180 days </t>
  </si>
  <si>
    <t xml:space="preserve"> from 181 to 360 days </t>
  </si>
  <si>
    <t>over 360 days</t>
  </si>
  <si>
    <t>Loans in national currency</t>
  </si>
  <si>
    <t>Loans in foreign currency</t>
  </si>
  <si>
    <t>Table 11. The volume of transactions at the interbank credit market (for the period)</t>
  </si>
  <si>
    <t>Total volume</t>
  </si>
  <si>
    <t xml:space="preserve">Table 12. Deposits accepted by commercial banks (end of period) </t>
  </si>
  <si>
    <t>Deposits - total</t>
  </si>
  <si>
    <t xml:space="preserve"> legal entities</t>
  </si>
  <si>
    <t xml:space="preserve"> individuals</t>
  </si>
  <si>
    <t xml:space="preserve"> General government</t>
  </si>
  <si>
    <t xml:space="preserve"> non-residents</t>
  </si>
  <si>
    <t>in national currency</t>
  </si>
  <si>
    <t>in foreign currency</t>
  </si>
  <si>
    <t>Table 13. Loans extended by commercial banks (outstanding amount end of period)</t>
  </si>
  <si>
    <t>Loans - total</t>
  </si>
</sst>
</file>

<file path=xl/styles.xml><?xml version="1.0" encoding="utf-8"?>
<styleSheet xmlns="http://schemas.openxmlformats.org/spreadsheetml/2006/main">
  <numFmts count="20">
    <numFmt numFmtId="43" formatCode="_-* #,##0.00_р_._-;\-* #,##0.00_р_._-;_-* &quot;-&quot;??_р_._-;_-@_-"/>
    <numFmt numFmtId="164" formatCode="#,##0.0"/>
    <numFmt numFmtId="165" formatCode="0.0000"/>
    <numFmt numFmtId="166" formatCode="0.0"/>
    <numFmt numFmtId="167" formatCode="0.00_ ;[Red]\-0.00\ "/>
    <numFmt numFmtId="168" formatCode="#,##0.0_ ;[Red]\-#,##0.0\ "/>
    <numFmt numFmtId="169" formatCode="dd/mm/yy;@"/>
    <numFmt numFmtId="170" formatCode="#,##0.0000_ ;[Red]\-#,##0.0000\ "/>
    <numFmt numFmtId="171" formatCode="0.000000%"/>
    <numFmt numFmtId="172" formatCode="0.0_ ;[Red]\-0.0\ "/>
    <numFmt numFmtId="173" formatCode="#,##0.00_ ;[Red]\-#,##0.00\ "/>
    <numFmt numFmtId="174" formatCode="#,##0.000_ ;[Red]\-#,##0.000\ "/>
    <numFmt numFmtId="175" formatCode="#,##0.000"/>
    <numFmt numFmtId="176" formatCode="#,##0.00000"/>
    <numFmt numFmtId="177" formatCode="#,##0.000000"/>
    <numFmt numFmtId="178" formatCode="_-* #,##0.0_р_._-;\-* #,##0.0_р_._-;_-* &quot;-&quot;?_р_._-;_-@_-"/>
    <numFmt numFmtId="179" formatCode="_-* #,##0\ _р_._-;\-* #,##0\ _р_._-;_-* &quot;-&quot;\ _р_._-;_-@_-"/>
    <numFmt numFmtId="180" formatCode="_-* #,##0.00\ _р_._-;\-* #,##0.00\ _р_._-;_-* &quot;-&quot;??\ _р_._-;_-@_-"/>
    <numFmt numFmtId="181" formatCode="_(* #,##0_);_(* \(#,##0\);_(* &quot;-&quot;_);_(@_)"/>
    <numFmt numFmtId="182" formatCode="_(* #,##0.00_);_(* \(#,##0.00\);_(* &quot;-&quot;??_);_(@_)"/>
  </numFmts>
  <fonts count="5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color indexed="24"/>
      <name val="Modern"/>
      <family val="3"/>
      <charset val="255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indexed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18"/>
      <name val="Arial Cyr"/>
      <charset val="204"/>
    </font>
    <font>
      <b/>
      <i/>
      <sz val="8"/>
      <color indexed="9"/>
      <name val="Arial Cyr"/>
      <charset val="204"/>
    </font>
    <font>
      <sz val="8"/>
      <color indexed="9"/>
      <name val="Arial Cyr"/>
      <charset val="204"/>
    </font>
    <font>
      <sz val="8"/>
      <color indexed="10"/>
      <name val="Arial Cyr"/>
      <charset val="204"/>
    </font>
    <font>
      <sz val="10"/>
      <name val="Arial Cyr"/>
    </font>
    <font>
      <sz val="10"/>
      <name val="Helv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30" fillId="0" borderId="0"/>
    <xf numFmtId="0" fontId="14" fillId="0" borderId="0"/>
    <xf numFmtId="9" fontId="7" fillId="0" borderId="0" applyFont="0" applyFill="0" applyBorder="0" applyAlignment="0" applyProtection="0"/>
    <xf numFmtId="0" fontId="31" fillId="0" borderId="0"/>
    <xf numFmtId="0" fontId="15" fillId="0" borderId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5" applyNumberFormat="0" applyAlignment="0" applyProtection="0"/>
    <xf numFmtId="0" fontId="40" fillId="6" borderId="6" applyNumberFormat="0" applyAlignment="0" applyProtection="0"/>
    <xf numFmtId="0" fontId="41" fillId="6" borderId="5" applyNumberFormat="0" applyAlignment="0" applyProtection="0"/>
    <xf numFmtId="0" fontId="42" fillId="0" borderId="7" applyNumberFormat="0" applyFill="0" applyAlignment="0" applyProtection="0"/>
    <xf numFmtId="0" fontId="43" fillId="7" borderId="8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0" applyNumberFormat="0" applyFill="0" applyAlignment="0" applyProtection="0"/>
    <xf numFmtId="0" fontId="4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7" fillId="32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5" fillId="0" borderId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4" fillId="0" borderId="0"/>
    <xf numFmtId="0" fontId="3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" fillId="0" borderId="0"/>
    <xf numFmtId="0" fontId="1" fillId="0" borderId="0"/>
  </cellStyleXfs>
  <cellXfs count="181">
    <xf numFmtId="0" fontId="0" fillId="0" borderId="0" xfId="0"/>
    <xf numFmtId="0" fontId="9" fillId="0" borderId="0" xfId="0" applyFont="1"/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Fill="1"/>
    <xf numFmtId="169" fontId="8" fillId="0" borderId="0" xfId="0" applyNumberFormat="1" applyFont="1" applyFill="1"/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/>
    <xf numFmtId="0" fontId="12" fillId="0" borderId="0" xfId="0" applyFont="1"/>
    <xf numFmtId="164" fontId="9" fillId="0" borderId="0" xfId="0" applyNumberFormat="1" applyFont="1"/>
    <xf numFmtId="10" fontId="12" fillId="0" borderId="0" xfId="0" applyNumberFormat="1" applyFont="1" applyFill="1" applyBorder="1" applyAlignment="1">
      <alignment vertical="center"/>
    </xf>
    <xf numFmtId="10" fontId="11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right" vertical="center" wrapText="1"/>
    </xf>
    <xf numFmtId="0" fontId="16" fillId="0" borderId="0" xfId="2" applyFont="1" applyFill="1" applyAlignment="1">
      <alignment horizontal="center" vertical="top"/>
    </xf>
    <xf numFmtId="0" fontId="17" fillId="0" borderId="0" xfId="2" applyFont="1"/>
    <xf numFmtId="0" fontId="18" fillId="0" borderId="0" xfId="2" applyFont="1"/>
    <xf numFmtId="0" fontId="18" fillId="0" borderId="0" xfId="2" applyFont="1" applyFill="1"/>
    <xf numFmtId="0" fontId="17" fillId="0" borderId="0" xfId="2" applyFont="1" applyBorder="1" applyAlignment="1">
      <alignment shrinkToFit="1"/>
    </xf>
    <xf numFmtId="0" fontId="19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17" fillId="0" borderId="0" xfId="2" applyFont="1" applyFill="1"/>
    <xf numFmtId="171" fontId="17" fillId="0" borderId="0" xfId="3" applyNumberFormat="1" applyFont="1" applyFill="1"/>
    <xf numFmtId="0" fontId="17" fillId="0" borderId="0" xfId="2" applyFont="1" applyFill="1" applyBorder="1"/>
    <xf numFmtId="168" fontId="8" fillId="0" borderId="0" xfId="0" applyNumberFormat="1" applyFont="1" applyFill="1" applyAlignment="1">
      <alignment horizontal="right"/>
    </xf>
    <xf numFmtId="0" fontId="13" fillId="0" borderId="0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 wrapText="1" indent="1"/>
    </xf>
    <xf numFmtId="167" fontId="8" fillId="0" borderId="0" xfId="0" applyNumberFormat="1" applyFont="1" applyFill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 indent="2"/>
    </xf>
    <xf numFmtId="0" fontId="24" fillId="0" borderId="0" xfId="2" applyFont="1" applyFill="1" applyBorder="1" applyAlignment="1"/>
    <xf numFmtId="0" fontId="23" fillId="0" borderId="0" xfId="2" applyFont="1" applyAlignment="1"/>
    <xf numFmtId="0" fontId="23" fillId="0" borderId="0" xfId="2" applyFont="1" applyBorder="1" applyAlignment="1"/>
    <xf numFmtId="0" fontId="21" fillId="0" borderId="0" xfId="2" applyFont="1" applyFill="1" applyBorder="1" applyAlignment="1">
      <alignment horizontal="left" shrinkToFit="1"/>
    </xf>
    <xf numFmtId="164" fontId="21" fillId="0" borderId="0" xfId="2" applyNumberFormat="1" applyFont="1" applyFill="1" applyAlignment="1"/>
    <xf numFmtId="164" fontId="21" fillId="0" borderId="0" xfId="2" applyNumberFormat="1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 indent="1"/>
    </xf>
    <xf numFmtId="0" fontId="23" fillId="0" borderId="0" xfId="2" applyFont="1" applyFill="1" applyAlignment="1">
      <alignment horizontal="center"/>
    </xf>
    <xf numFmtId="0" fontId="23" fillId="0" borderId="0" xfId="2" applyFont="1" applyAlignment="1">
      <alignment horizontal="center"/>
    </xf>
    <xf numFmtId="168" fontId="26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 indent="4"/>
    </xf>
    <xf numFmtId="0" fontId="8" fillId="0" borderId="0" xfId="0" applyFont="1" applyBorder="1" applyAlignment="1">
      <alignment horizontal="left" vertical="center" wrapText="1" indent="3"/>
    </xf>
    <xf numFmtId="0" fontId="22" fillId="0" borderId="0" xfId="2" applyFont="1" applyAlignment="1">
      <alignment horizontal="center"/>
    </xf>
    <xf numFmtId="0" fontId="17" fillId="0" borderId="1" xfId="2" applyFont="1" applyFill="1" applyBorder="1"/>
    <xf numFmtId="17" fontId="10" fillId="0" borderId="1" xfId="0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left" vertical="center" indent="2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2"/>
    </xf>
    <xf numFmtId="0" fontId="11" fillId="0" borderId="0" xfId="0" applyFont="1" applyFill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indent="2"/>
    </xf>
    <xf numFmtId="2" fontId="8" fillId="0" borderId="0" xfId="0" applyNumberFormat="1" applyFont="1"/>
    <xf numFmtId="0" fontId="8" fillId="0" borderId="0" xfId="0" applyFont="1" applyFill="1" applyBorder="1"/>
    <xf numFmtId="0" fontId="10" fillId="0" borderId="0" xfId="0" applyFont="1" applyBorder="1" applyAlignment="1">
      <alignment horizontal="left" vertical="center" wrapText="1" indent="1"/>
    </xf>
    <xf numFmtId="167" fontId="10" fillId="0" borderId="0" xfId="0" applyNumberFormat="1" applyFont="1" applyFill="1" applyAlignment="1">
      <alignment horizontal="right" vertical="center"/>
    </xf>
    <xf numFmtId="168" fontId="8" fillId="0" borderId="0" xfId="0" applyNumberFormat="1" applyFont="1" applyFill="1" applyAlignment="1">
      <alignment vertical="center"/>
    </xf>
    <xf numFmtId="168" fontId="8" fillId="0" borderId="0" xfId="0" applyNumberFormat="1" applyFont="1" applyFill="1" applyAlignment="1">
      <alignment horizontal="right" vertical="center"/>
    </xf>
    <xf numFmtId="168" fontId="10" fillId="0" borderId="0" xfId="0" applyNumberFormat="1" applyFont="1" applyFill="1" applyBorder="1" applyAlignment="1">
      <alignment horizontal="right" vertical="center" wrapText="1"/>
    </xf>
    <xf numFmtId="168" fontId="11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/>
    </xf>
    <xf numFmtId="170" fontId="26" fillId="0" borderId="0" xfId="0" applyNumberFormat="1" applyFont="1" applyFill="1" applyAlignment="1">
      <alignment horizontal="right"/>
    </xf>
    <xf numFmtId="177" fontId="8" fillId="0" borderId="0" xfId="0" applyNumberFormat="1" applyFont="1"/>
    <xf numFmtId="175" fontId="8" fillId="0" borderId="0" xfId="0" applyNumberFormat="1" applyFont="1" applyFill="1"/>
    <xf numFmtId="164" fontId="27" fillId="0" borderId="0" xfId="0" applyNumberFormat="1" applyFont="1" applyFill="1" applyBorder="1" applyAlignment="1">
      <alignment horizontal="right" vertical="center" wrapText="1"/>
    </xf>
    <xf numFmtId="173" fontId="26" fillId="0" borderId="0" xfId="0" applyNumberFormat="1" applyFont="1" applyFill="1" applyAlignment="1">
      <alignment horizontal="right"/>
    </xf>
    <xf numFmtId="0" fontId="28" fillId="0" borderId="0" xfId="0" applyFont="1"/>
    <xf numFmtId="49" fontId="22" fillId="0" borderId="0" xfId="2" applyNumberFormat="1" applyFont="1" applyAlignment="1">
      <alignment horizontal="center"/>
    </xf>
    <xf numFmtId="170" fontId="17" fillId="0" borderId="0" xfId="2" applyNumberFormat="1" applyFont="1" applyFill="1"/>
    <xf numFmtId="2" fontId="17" fillId="0" borderId="0" xfId="2" applyNumberFormat="1" applyFont="1" applyFill="1"/>
    <xf numFmtId="43" fontId="8" fillId="0" borderId="0" xfId="0" applyNumberFormat="1" applyFont="1" applyFill="1" applyAlignment="1">
      <alignment horizontal="right" vertical="center"/>
    </xf>
    <xf numFmtId="43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168" fontId="12" fillId="0" borderId="0" xfId="0" applyNumberFormat="1" applyFont="1" applyFill="1" applyAlignment="1">
      <alignment horizontal="right" vertical="center"/>
    </xf>
    <xf numFmtId="43" fontId="8" fillId="0" borderId="0" xfId="0" applyNumberFormat="1" applyFont="1"/>
    <xf numFmtId="178" fontId="8" fillId="0" borderId="0" xfId="0" applyNumberFormat="1" applyFont="1"/>
    <xf numFmtId="168" fontId="8" fillId="0" borderId="0" xfId="0" applyNumberFormat="1" applyFont="1" applyFill="1" applyBorder="1" applyAlignment="1">
      <alignment horizontal="right" vertical="center" wrapText="1"/>
    </xf>
    <xf numFmtId="0" fontId="17" fillId="0" borderId="0" xfId="2" applyFont="1" applyFill="1" applyBorder="1" applyAlignment="1">
      <alignment vertical="center"/>
    </xf>
    <xf numFmtId="167" fontId="11" fillId="0" borderId="0" xfId="0" applyNumberFormat="1" applyFont="1" applyFill="1" applyAlignment="1">
      <alignment horizontal="right" vertical="center"/>
    </xf>
    <xf numFmtId="168" fontId="8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/>
    <xf numFmtId="0" fontId="9" fillId="0" borderId="0" xfId="0" applyFont="1" applyFill="1"/>
    <xf numFmtId="174" fontId="17" fillId="0" borderId="0" xfId="2" applyNumberFormat="1" applyFont="1"/>
    <xf numFmtId="165" fontId="8" fillId="0" borderId="0" xfId="0" applyNumberFormat="1" applyFont="1" applyFill="1" applyBorder="1" applyAlignment="1">
      <alignment horizontal="right" vertical="center" wrapText="1"/>
    </xf>
    <xf numFmtId="172" fontId="8" fillId="0" borderId="0" xfId="0" applyNumberFormat="1" applyFont="1" applyFill="1" applyAlignment="1">
      <alignment vertical="center"/>
    </xf>
    <xf numFmtId="170" fontId="8" fillId="0" borderId="0" xfId="0" applyNumberFormat="1" applyFont="1" applyFill="1" applyBorder="1" applyAlignment="1">
      <alignment horizontal="right" vertical="center"/>
    </xf>
    <xf numFmtId="172" fontId="12" fillId="0" borderId="0" xfId="0" applyNumberFormat="1" applyFont="1" applyFill="1" applyAlignment="1">
      <alignment horizontal="right" vertical="center"/>
    </xf>
    <xf numFmtId="165" fontId="17" fillId="0" borderId="0" xfId="2" applyNumberFormat="1" applyFont="1"/>
    <xf numFmtId="170" fontId="18" fillId="0" borderId="0" xfId="2" applyNumberFormat="1" applyFont="1" applyFill="1"/>
    <xf numFmtId="0" fontId="8" fillId="0" borderId="0" xfId="0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vertical="center" wrapText="1"/>
    </xf>
    <xf numFmtId="2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167" fontId="8" fillId="0" borderId="0" xfId="0" applyNumberFormat="1" applyFont="1"/>
    <xf numFmtId="4" fontId="8" fillId="0" borderId="0" xfId="0" applyNumberFormat="1" applyFont="1"/>
    <xf numFmtId="164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167" fontId="8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Alignment="1">
      <alignment horizontal="right" vertical="center"/>
    </xf>
    <xf numFmtId="164" fontId="8" fillId="0" borderId="0" xfId="0" applyNumberFormat="1" applyFont="1" applyAlignment="1">
      <alignment horizontal="right"/>
    </xf>
    <xf numFmtId="2" fontId="29" fillId="0" borderId="0" xfId="0" applyNumberFormat="1" applyFont="1"/>
    <xf numFmtId="164" fontId="11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/>
    <xf numFmtId="0" fontId="22" fillId="0" borderId="0" xfId="2" applyFont="1" applyAlignment="1"/>
    <xf numFmtId="49" fontId="22" fillId="0" borderId="0" xfId="2" applyNumberFormat="1" applyFont="1" applyAlignment="1"/>
    <xf numFmtId="0" fontId="8" fillId="0" borderId="0" xfId="0" applyFont="1" applyFill="1" applyAlignment="1">
      <alignment horizontal="left" indent="2"/>
    </xf>
    <xf numFmtId="164" fontId="8" fillId="0" borderId="0" xfId="0" applyNumberFormat="1" applyFont="1" applyBorder="1"/>
    <xf numFmtId="175" fontId="8" fillId="0" borderId="0" xfId="0" applyNumberFormat="1" applyFont="1" applyFill="1" applyBorder="1"/>
    <xf numFmtId="1" fontId="8" fillId="0" borderId="0" xfId="0" applyNumberFormat="1" applyFont="1" applyBorder="1"/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left"/>
    </xf>
    <xf numFmtId="166" fontId="8" fillId="0" borderId="0" xfId="0" applyNumberFormat="1" applyFont="1" applyBorder="1"/>
    <xf numFmtId="14" fontId="8" fillId="0" borderId="0" xfId="0" applyNumberFormat="1" applyFont="1" applyFill="1" applyBorder="1" applyAlignment="1">
      <alignment horizontal="left" vertical="center" wrapText="1"/>
    </xf>
    <xf numFmtId="17" fontId="8" fillId="0" borderId="0" xfId="0" applyNumberFormat="1" applyFont="1" applyAlignment="1">
      <alignment horizontal="center"/>
    </xf>
    <xf numFmtId="168" fontId="8" fillId="0" borderId="0" xfId="0" applyNumberFormat="1" applyFont="1" applyFill="1"/>
    <xf numFmtId="0" fontId="11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/>
    <xf numFmtId="165" fontId="0" fillId="0" borderId="0" xfId="0" applyNumberFormat="1"/>
    <xf numFmtId="167" fontId="8" fillId="0" borderId="0" xfId="0" applyNumberFormat="1" applyFont="1" applyAlignment="1">
      <alignment horizontal="right"/>
    </xf>
    <xf numFmtId="165" fontId="6" fillId="0" borderId="0" xfId="46" applyNumberFormat="1"/>
    <xf numFmtId="172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Alignment="1">
      <alignment horizontal="left" vertical="center"/>
    </xf>
    <xf numFmtId="168" fontId="12" fillId="0" borderId="0" xfId="0" applyNumberFormat="1" applyFont="1" applyFill="1" applyAlignment="1">
      <alignment horizontal="left" vertical="center"/>
    </xf>
    <xf numFmtId="168" fontId="12" fillId="0" borderId="0" xfId="0" applyNumberFormat="1" applyFont="1" applyAlignment="1">
      <alignment horizontal="left" vertical="center"/>
    </xf>
    <xf numFmtId="0" fontId="8" fillId="0" borderId="0" xfId="0" applyFont="1" applyFill="1" applyAlignment="1">
      <alignment horizontal="left"/>
    </xf>
    <xf numFmtId="167" fontId="12" fillId="0" borderId="0" xfId="0" applyNumberFormat="1" applyFont="1" applyFill="1" applyAlignment="1">
      <alignment horizontal="left" vertical="center"/>
    </xf>
    <xf numFmtId="167" fontId="12" fillId="0" borderId="0" xfId="0" applyNumberFormat="1" applyFont="1" applyAlignment="1">
      <alignment horizontal="left" vertical="center"/>
    </xf>
    <xf numFmtId="164" fontId="8" fillId="33" borderId="0" xfId="0" applyNumberFormat="1" applyFont="1" applyFill="1" applyAlignment="1">
      <alignment horizontal="right" vertical="center"/>
    </xf>
    <xf numFmtId="164" fontId="8" fillId="33" borderId="0" xfId="0" applyNumberFormat="1" applyFont="1" applyFill="1" applyBorder="1" applyAlignment="1">
      <alignment horizontal="right" vertical="center"/>
    </xf>
    <xf numFmtId="1" fontId="8" fillId="0" borderId="0" xfId="0" applyNumberFormat="1" applyFont="1"/>
    <xf numFmtId="0" fontId="25" fillId="0" borderId="0" xfId="48" applyFont="1"/>
    <xf numFmtId="0" fontId="9" fillId="0" borderId="0" xfId="48" applyFont="1"/>
    <xf numFmtId="0" fontId="7" fillId="0" borderId="0" xfId="48"/>
    <xf numFmtId="0" fontId="12" fillId="0" borderId="0" xfId="48" applyFont="1" applyAlignment="1">
      <alignment horizontal="left"/>
    </xf>
    <xf numFmtId="0" fontId="8" fillId="0" borderId="0" xfId="48" applyFont="1" applyFill="1" applyBorder="1" applyAlignment="1">
      <alignment horizontal="left"/>
    </xf>
    <xf numFmtId="0" fontId="8" fillId="0" borderId="0" xfId="48" applyFont="1" applyAlignment="1">
      <alignment horizontal="left"/>
    </xf>
    <xf numFmtId="0" fontId="10" fillId="0" borderId="0" xfId="48" applyFont="1" applyBorder="1" applyAlignment="1">
      <alignment horizontal="left" vertical="center" wrapText="1"/>
    </xf>
    <xf numFmtId="164" fontId="10" fillId="0" borderId="0" xfId="48" applyNumberFormat="1" applyFont="1" applyFill="1" applyAlignment="1">
      <alignment horizontal="right" vertical="center"/>
    </xf>
    <xf numFmtId="168" fontId="11" fillId="0" borderId="0" xfId="48" applyNumberFormat="1" applyFont="1" applyFill="1" applyAlignment="1">
      <alignment horizontal="right" vertical="center"/>
    </xf>
    <xf numFmtId="0" fontId="8" fillId="0" borderId="0" xfId="48" applyFont="1" applyAlignment="1">
      <alignment horizontal="left" indent="2"/>
    </xf>
    <xf numFmtId="164" fontId="8" fillId="0" borderId="0" xfId="48" applyNumberFormat="1" applyFont="1" applyFill="1" applyAlignment="1">
      <alignment horizontal="right" vertical="center"/>
    </xf>
    <xf numFmtId="0" fontId="8" fillId="0" borderId="0" xfId="48" applyFont="1" applyFill="1" applyAlignment="1">
      <alignment horizontal="left" indent="2"/>
    </xf>
    <xf numFmtId="0" fontId="10" fillId="0" borderId="0" xfId="48" applyFont="1" applyFill="1" applyBorder="1" applyAlignment="1">
      <alignment horizontal="left" vertical="center" wrapText="1"/>
    </xf>
    <xf numFmtId="168" fontId="10" fillId="0" borderId="0" xfId="0" applyNumberFormat="1" applyFont="1" applyFill="1" applyAlignment="1">
      <alignment horizontal="right" vertical="center"/>
    </xf>
    <xf numFmtId="4" fontId="49" fillId="0" borderId="0" xfId="1" applyNumberFormat="1" applyFont="1" applyBorder="1"/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right" vertical="center"/>
    </xf>
    <xf numFmtId="4" fontId="10" fillId="0" borderId="0" xfId="48" applyNumberFormat="1" applyFont="1" applyFill="1" applyAlignment="1">
      <alignment horizontal="right" vertical="center"/>
    </xf>
    <xf numFmtId="4" fontId="8" fillId="0" borderId="0" xfId="48" applyNumberFormat="1" applyFont="1" applyFill="1" applyAlignment="1">
      <alignment horizontal="right" vertical="center"/>
    </xf>
    <xf numFmtId="174" fontId="17" fillId="0" borderId="0" xfId="2" applyNumberFormat="1" applyFont="1" applyFill="1"/>
    <xf numFmtId="173" fontId="18" fillId="0" borderId="0" xfId="2" applyNumberFormat="1" applyFont="1" applyFill="1"/>
    <xf numFmtId="0" fontId="22" fillId="0" borderId="0" xfId="2" applyFont="1" applyAlignment="1">
      <alignment horizontal="center"/>
    </xf>
    <xf numFmtId="164" fontId="13" fillId="0" borderId="0" xfId="2" applyNumberFormat="1" applyFont="1" applyFill="1" applyBorder="1" applyAlignment="1">
      <alignment vertical="center"/>
    </xf>
    <xf numFmtId="167" fontId="8" fillId="33" borderId="0" xfId="0" applyNumberFormat="1" applyFont="1" applyFill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Alignment="1">
      <alignment horizontal="right"/>
    </xf>
    <xf numFmtId="167" fontId="12" fillId="0" borderId="0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Alignment="1">
      <alignment horizontal="right" vertical="center"/>
    </xf>
    <xf numFmtId="0" fontId="22" fillId="0" borderId="0" xfId="2" applyFont="1" applyAlignment="1">
      <alignment horizontal="center"/>
    </xf>
    <xf numFmtId="49" fontId="22" fillId="0" borderId="0" xfId="2" applyNumberFormat="1" applyFont="1" applyAlignment="1">
      <alignment horizontal="center"/>
    </xf>
    <xf numFmtId="0" fontId="12" fillId="0" borderId="0" xfId="0" applyFont="1" applyFill="1"/>
    <xf numFmtId="0" fontId="24" fillId="0" borderId="0" xfId="0" applyFont="1" applyFill="1"/>
  </cellXfs>
  <cellStyles count="68">
    <cellStyle name="20% - Акцент1" xfId="23" builtinId="30" customBuiltin="1"/>
    <cellStyle name="20% - Акцент2" xfId="27" builtinId="34" customBuiltin="1"/>
    <cellStyle name="20% - Акцент3" xfId="31" builtinId="38" customBuiltin="1"/>
    <cellStyle name="20% - Акцент4" xfId="35" builtinId="42" customBuiltin="1"/>
    <cellStyle name="20% - Акцент5" xfId="39" builtinId="46" customBuiltin="1"/>
    <cellStyle name="20% - Акцент6" xfId="43" builtinId="50" customBuiltin="1"/>
    <cellStyle name="40% - Акцент1" xfId="24" builtinId="31" customBuiltin="1"/>
    <cellStyle name="40% - Акцент2" xfId="28" builtinId="35" customBuiltin="1"/>
    <cellStyle name="40% - Акцент3" xfId="32" builtinId="39" customBuiltin="1"/>
    <cellStyle name="40% - Акцент4" xfId="36" builtinId="43" customBuiltin="1"/>
    <cellStyle name="40% - Акцент5" xfId="40" builtinId="47" customBuiltin="1"/>
    <cellStyle name="40% - Акцент6" xfId="44" builtinId="51" customBuiltin="1"/>
    <cellStyle name="60% - Акцент1" xfId="25" builtinId="32" customBuiltin="1"/>
    <cellStyle name="60% - Акцент2" xfId="29" builtinId="36" customBuiltin="1"/>
    <cellStyle name="60% - Акцент3" xfId="33" builtinId="40" customBuiltin="1"/>
    <cellStyle name="60% - Акцент4" xfId="37" builtinId="44" customBuiltin="1"/>
    <cellStyle name="60% - Акцент5" xfId="41" builtinId="48" customBuiltin="1"/>
    <cellStyle name="60% - Акцент6" xfId="45" builtinId="52" customBuiltin="1"/>
    <cellStyle name="Акцент1" xfId="22" builtinId="29" customBuiltin="1"/>
    <cellStyle name="Акцент2" xfId="26" builtinId="33" customBuiltin="1"/>
    <cellStyle name="Акцент3" xfId="30" builtinId="37" customBuiltin="1"/>
    <cellStyle name="Акцент4" xfId="34" builtinId="41" customBuiltin="1"/>
    <cellStyle name="Акцент5" xfId="38" builtinId="45" customBuiltin="1"/>
    <cellStyle name="Акцент6" xfId="42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1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/>
    <cellStyle name="Обычный 10" xfId="66"/>
    <cellStyle name="Обычный 11" xfId="67"/>
    <cellStyle name="Обычный 2" xfId="1"/>
    <cellStyle name="Обычный 2 2" xfId="51"/>
    <cellStyle name="Обычный 3" xfId="46"/>
    <cellStyle name="Обычный 3 2" xfId="52"/>
    <cellStyle name="Обычный 4" xfId="48"/>
    <cellStyle name="Обычный 4 2" xfId="53"/>
    <cellStyle name="Обычный 5" xfId="54"/>
    <cellStyle name="Обычный 6" xfId="50"/>
    <cellStyle name="Обычный 7" xfId="49"/>
    <cellStyle name="Обычный 8" xfId="62"/>
    <cellStyle name="Обычный 9" xfId="63"/>
    <cellStyle name="Обычный_Пресс-конференция (октябрь 2008)" xfId="2"/>
    <cellStyle name="Плохой" xfId="12" builtinId="27" customBuiltin="1"/>
    <cellStyle name="Пояснение" xfId="20" builtinId="53" customBuiltin="1"/>
    <cellStyle name="Примечание 2" xfId="47"/>
    <cellStyle name="Процентный" xfId="3" builtinId="5"/>
    <cellStyle name="Процентный 2" xfId="56"/>
    <cellStyle name="Процентный 3" xfId="55"/>
    <cellStyle name="Связанная ячейка" xfId="17" builtinId="24" customBuiltin="1"/>
    <cellStyle name="Стиль 1" xfId="4"/>
    <cellStyle name="ТЕКСТ" xfId="5"/>
    <cellStyle name="Текст предупреждения" xfId="19" builtinId="11" customBuiltin="1"/>
    <cellStyle name="Тысячи [0]_4-8Окт" xfId="57"/>
    <cellStyle name="Тысячи_4-8Окт" xfId="58"/>
    <cellStyle name="Финансовый [0] 2" xfId="60"/>
    <cellStyle name="Финансовый 2" xfId="61"/>
    <cellStyle name="Финансовый 3" xfId="59"/>
    <cellStyle name="Финансовый 3 2" xfId="64"/>
    <cellStyle name="Финансовый 4" xfId="65"/>
    <cellStyle name="Хороший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148"/>
          <c:y val="0.35714285714286714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86400384"/>
        <c:axId val="86414464"/>
      </c:barChart>
      <c:lineChart>
        <c:grouping val="standard"/>
        <c:ser>
          <c:idx val="2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86400384"/>
        <c:axId val="86414464"/>
      </c:lineChart>
      <c:catAx>
        <c:axId val="86400384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414464"/>
        <c:crosses val="autoZero"/>
        <c:auto val="1"/>
        <c:lblAlgn val="ctr"/>
        <c:lblOffset val="100"/>
        <c:tickLblSkip val="1"/>
        <c:tickMarkSkip val="1"/>
      </c:catAx>
      <c:valAx>
        <c:axId val="86414464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400384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243" r="0.7500000000000124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148"/>
          <c:y val="0.35714285714286714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87458176"/>
        <c:axId val="87459712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87458176"/>
        <c:axId val="87459712"/>
      </c:lineChart>
      <c:catAx>
        <c:axId val="87458176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459712"/>
        <c:crosses val="autoZero"/>
        <c:auto val="1"/>
        <c:lblAlgn val="ctr"/>
        <c:lblOffset val="100"/>
        <c:tickLblSkip val="1"/>
        <c:tickMarkSkip val="1"/>
      </c:catAx>
      <c:valAx>
        <c:axId val="87459712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458176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243" r="0.7500000000000124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164"/>
          <c:y val="0.35714285714286736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87545344"/>
        <c:axId val="87546880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87545344"/>
        <c:axId val="87546880"/>
      </c:lineChart>
      <c:catAx>
        <c:axId val="87545344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546880"/>
        <c:crosses val="autoZero"/>
        <c:auto val="1"/>
        <c:lblAlgn val="ctr"/>
        <c:lblOffset val="100"/>
        <c:tickLblSkip val="1"/>
        <c:tickMarkSkip val="1"/>
      </c:catAx>
      <c:valAx>
        <c:axId val="87546880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545344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266" r="0.75000000000001266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График 9. Динамика депозитов и кредитов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87364736"/>
        <c:axId val="87366272"/>
      </c:lineChart>
      <c:catAx>
        <c:axId val="87364736"/>
        <c:scaling>
          <c:orientation val="minMax"/>
        </c:scaling>
        <c:axPos val="b"/>
        <c:numFmt formatCode="d\ mmm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366272"/>
        <c:crosses val="autoZero"/>
        <c:lblAlgn val="ctr"/>
        <c:lblOffset val="100"/>
        <c:tickLblSkip val="1"/>
        <c:tickMarkSkip val="1"/>
      </c:catAx>
      <c:valAx>
        <c:axId val="87366272"/>
        <c:scaling>
          <c:orientation val="minMax"/>
          <c:max val="20000"/>
          <c:min val="1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млн.сомов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364736"/>
        <c:crosses val="autoZero"/>
        <c:crossBetween val="between"/>
        <c:majorUnit val="1000"/>
        <c:minorUnit val="200"/>
      </c:valAx>
      <c:spPr>
        <a:solidFill>
          <a:srgbClr val="FFCC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243" r="0.75000000000001243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7. Операции банков с безналичными казахскими тенге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'[1]Вал-рынок(тенге) '!$AD$7</c:f>
              <c:strCache>
                <c:ptCount val="1"/>
                <c:pt idx="0">
                  <c:v>1860.932974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'!$B$7:$Y$7</c:f>
              <c:numCache>
                <c:formatCode>General</c:formatCode>
                <c:ptCount val="24"/>
                <c:pt idx="0">
                  <c:v>3507.9268649999999</c:v>
                </c:pt>
                <c:pt idx="1">
                  <c:v>4203.400783</c:v>
                </c:pt>
                <c:pt idx="2">
                  <c:v>3847.021839</c:v>
                </c:pt>
                <c:pt idx="3">
                  <c:v>4422.0366009999998</c:v>
                </c:pt>
                <c:pt idx="4">
                  <c:v>6106.6408709999996</c:v>
                </c:pt>
                <c:pt idx="5">
                  <c:v>6992.5074610000001</c:v>
                </c:pt>
                <c:pt idx="6">
                  <c:v>6979.8377650000002</c:v>
                </c:pt>
                <c:pt idx="7">
                  <c:v>8578.7921289999995</c:v>
                </c:pt>
                <c:pt idx="8">
                  <c:v>7104.2208609999998</c:v>
                </c:pt>
                <c:pt idx="9">
                  <c:v>7655.0964590000003</c:v>
                </c:pt>
                <c:pt idx="10">
                  <c:v>7768.5603789999996</c:v>
                </c:pt>
                <c:pt idx="11">
                  <c:v>7976.7863610000004</c:v>
                </c:pt>
                <c:pt idx="12">
                  <c:v>4940.9417919999996</c:v>
                </c:pt>
                <c:pt idx="13">
                  <c:v>4326.2504200000003</c:v>
                </c:pt>
                <c:pt idx="14">
                  <c:v>4479.4948780000004</c:v>
                </c:pt>
                <c:pt idx="15">
                  <c:v>6239.724741</c:v>
                </c:pt>
                <c:pt idx="16">
                  <c:v>4772.0569379999997</c:v>
                </c:pt>
                <c:pt idx="17">
                  <c:v>4214.8681399999996</c:v>
                </c:pt>
                <c:pt idx="18">
                  <c:v>4635.3500949999998</c:v>
                </c:pt>
                <c:pt idx="19">
                  <c:v>3218.2513530000001</c:v>
                </c:pt>
                <c:pt idx="20">
                  <c:v>2199.1519859999999</c:v>
                </c:pt>
                <c:pt idx="21">
                  <c:v>5616.590647</c:v>
                </c:pt>
                <c:pt idx="22">
                  <c:v>1123.3181294000001</c:v>
                </c:pt>
                <c:pt idx="23">
                  <c:v>601.07773599999996</c:v>
                </c:pt>
              </c:numCache>
            </c:numRef>
          </c:val>
        </c:ser>
        <c:dLbls/>
        <c:axId val="87768448"/>
        <c:axId val="87778432"/>
      </c:barChart>
      <c:lineChart>
        <c:grouping val="standard"/>
        <c:ser>
          <c:idx val="3"/>
          <c:order val="1"/>
          <c:tx>
            <c:strRef>
              <c:f>'[1]Вал-рынок(тенге) '!$AD$22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'!$AE$22:$BD$22</c:f>
              <c:numCache>
                <c:formatCode>General</c:formatCode>
                <c:ptCount val="26"/>
                <c:pt idx="0">
                  <c:v>0</c:v>
                </c:pt>
                <c:pt idx="1">
                  <c:v>-54.587422999999944</c:v>
                </c:pt>
                <c:pt idx="2">
                  <c:v>22.659934000000248</c:v>
                </c:pt>
                <c:pt idx="3">
                  <c:v>74.265428000000156</c:v>
                </c:pt>
                <c:pt idx="4">
                  <c:v>0</c:v>
                </c:pt>
                <c:pt idx="5">
                  <c:v>0</c:v>
                </c:pt>
                <c:pt idx="6">
                  <c:v>-54.587422999999944</c:v>
                </c:pt>
                <c:pt idx="7">
                  <c:v>22.659934000000248</c:v>
                </c:pt>
                <c:pt idx="8">
                  <c:v>74.265428000000156</c:v>
                </c:pt>
                <c:pt idx="9">
                  <c:v>-50.799238000000514</c:v>
                </c:pt>
                <c:pt idx="10">
                  <c:v>169.03982599999927</c:v>
                </c:pt>
                <c:pt idx="11">
                  <c:v>-23.653739999999743</c:v>
                </c:pt>
                <c:pt idx="12">
                  <c:v>-70.180605999999898</c:v>
                </c:pt>
                <c:pt idx="13">
                  <c:v>-67.404362999999648</c:v>
                </c:pt>
                <c:pt idx="14">
                  <c:v>35.470914999999877</c:v>
                </c:pt>
                <c:pt idx="15">
                  <c:v>-62.356463999999505</c:v>
                </c:pt>
                <c:pt idx="16">
                  <c:v>85.061545999999908</c:v>
                </c:pt>
                <c:pt idx="17">
                  <c:v>395.90999600000032</c:v>
                </c:pt>
                <c:pt idx="18">
                  <c:v>-374.932503</c:v>
                </c:pt>
                <c:pt idx="19">
                  <c:v>6.0167820000006031</c:v>
                </c:pt>
                <c:pt idx="20">
                  <c:v>-78.428036999999676</c:v>
                </c:pt>
                <c:pt idx="21">
                  <c:v>-58.150630000000092</c:v>
                </c:pt>
                <c:pt idx="22">
                  <c:v>30.526137999999264</c:v>
                </c:pt>
                <c:pt idx="23">
                  <c:v>24.918861999999535</c:v>
                </c:pt>
                <c:pt idx="24">
                  <c:v>-42.196074000000408</c:v>
                </c:pt>
                <c:pt idx="25">
                  <c:v>15.092622000000119</c:v>
                </c:pt>
              </c:numCache>
            </c:numRef>
          </c:val>
        </c:ser>
        <c:ser>
          <c:idx val="0"/>
          <c:order val="2"/>
          <c:tx>
            <c:strRef>
              <c:f>'[1]Вал-рынок(тенге) '!$AD$21</c:f>
              <c:strCache>
                <c:ptCount val="1"/>
                <c:pt idx="0">
                  <c:v>120.775839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'!$B$21:$Y$21</c:f>
              <c:numCache>
                <c:formatCode>General</c:formatCode>
                <c:ptCount val="24"/>
                <c:pt idx="0">
                  <c:v>56.186084999999999</c:v>
                </c:pt>
                <c:pt idx="1">
                  <c:v>78.846018999999998</c:v>
                </c:pt>
                <c:pt idx="2">
                  <c:v>153.111448</c:v>
                </c:pt>
                <c:pt idx="3">
                  <c:v>102.312209</c:v>
                </c:pt>
                <c:pt idx="4">
                  <c:v>271.35203300000001</c:v>
                </c:pt>
                <c:pt idx="5">
                  <c:v>247.69829300000001</c:v>
                </c:pt>
                <c:pt idx="6">
                  <c:v>177.517685</c:v>
                </c:pt>
                <c:pt idx="7">
                  <c:v>110.113322</c:v>
                </c:pt>
                <c:pt idx="8">
                  <c:v>145.584238</c:v>
                </c:pt>
                <c:pt idx="9">
                  <c:v>83.227771000000004</c:v>
                </c:pt>
                <c:pt idx="10">
                  <c:v>168.28931700000001</c:v>
                </c:pt>
                <c:pt idx="11">
                  <c:v>564.19931299999996</c:v>
                </c:pt>
                <c:pt idx="12">
                  <c:v>189.26680899999999</c:v>
                </c:pt>
                <c:pt idx="13">
                  <c:v>195.283592</c:v>
                </c:pt>
                <c:pt idx="14">
                  <c:v>116.855555</c:v>
                </c:pt>
                <c:pt idx="15">
                  <c:v>58.704925000000003</c:v>
                </c:pt>
                <c:pt idx="16">
                  <c:v>89.231069000000005</c:v>
                </c:pt>
                <c:pt idx="17">
                  <c:v>114.14993</c:v>
                </c:pt>
                <c:pt idx="18">
                  <c:v>71.953852999999995</c:v>
                </c:pt>
                <c:pt idx="19">
                  <c:v>87.046474000000003</c:v>
                </c:pt>
                <c:pt idx="20">
                  <c:v>68.095172000000005</c:v>
                </c:pt>
                <c:pt idx="21">
                  <c:v>87.662287000000006</c:v>
                </c:pt>
                <c:pt idx="22">
                  <c:v>104.23888120000001</c:v>
                </c:pt>
                <c:pt idx="23">
                  <c:v>87.660522000000469</c:v>
                </c:pt>
              </c:numCache>
            </c:numRef>
          </c:val>
        </c:ser>
        <c:dLbls/>
        <c:marker val="1"/>
        <c:axId val="87780352"/>
        <c:axId val="87798528"/>
      </c:lineChart>
      <c:catAx>
        <c:axId val="87768448"/>
        <c:scaling>
          <c:orientation val="minMax"/>
        </c:scaling>
        <c:axPos val="b"/>
        <c:numFmt formatCode="dd/mm/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778432"/>
        <c:crosses val="autoZero"/>
        <c:lblAlgn val="ctr"/>
        <c:lblOffset val="100"/>
        <c:tickLblSkip val="5"/>
        <c:tickMarkSkip val="1"/>
      </c:catAx>
      <c:valAx>
        <c:axId val="87778432"/>
        <c:scaling>
          <c:orientation val="minMax"/>
          <c:max val="10000"/>
          <c:min val="-2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млн.тенге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768448"/>
        <c:crosses val="autoZero"/>
        <c:crossBetween val="between"/>
        <c:majorUnit val="2000"/>
        <c:minorUnit val="100"/>
      </c:valAx>
      <c:catAx>
        <c:axId val="87780352"/>
        <c:scaling>
          <c:orientation val="minMax"/>
        </c:scaling>
        <c:delete val="1"/>
        <c:axPos val="b"/>
        <c:numFmt formatCode="General" sourceLinked="1"/>
        <c:tickLblPos val="none"/>
        <c:crossAx val="87798528"/>
        <c:crossesAt val="39"/>
        <c:lblAlgn val="ctr"/>
        <c:lblOffset val="100"/>
      </c:catAx>
      <c:valAx>
        <c:axId val="87798528"/>
        <c:scaling>
          <c:orientation val="minMax"/>
          <c:max val="1000"/>
          <c:min val="-200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 тенге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780352"/>
        <c:crosses val="max"/>
        <c:crossBetween val="between"/>
        <c:majorUnit val="200"/>
        <c:minorUnit val="24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243" r="0.7500000000000124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9. Обменный курс доллара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87843584"/>
        <c:axId val="87845120"/>
      </c:barChart>
      <c:lineChart>
        <c:grouping val="standard"/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87843584"/>
        <c:axId val="87845120"/>
      </c:lineChart>
      <c:lineChart>
        <c:grouping val="standard"/>
        <c:ser>
          <c:idx val="2"/>
          <c:order val="2"/>
          <c:tx>
            <c:v>'Деп-Кред'!#REF!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marker val="1"/>
        <c:axId val="87863680"/>
        <c:axId val="87865216"/>
      </c:lineChart>
      <c:catAx>
        <c:axId val="87843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7845120"/>
        <c:crosses val="autoZero"/>
        <c:lblAlgn val="ctr"/>
        <c:lblOffset val="100"/>
        <c:tickLblSkip val="1"/>
        <c:tickMarkSkip val="1"/>
      </c:catAx>
      <c:valAx>
        <c:axId val="87845120"/>
        <c:scaling>
          <c:orientation val="minMax"/>
          <c:max val="40"/>
          <c:min val="3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7843584"/>
        <c:crosses val="autoZero"/>
        <c:crossBetween val="between"/>
        <c:majorUnit val="1"/>
      </c:valAx>
      <c:catAx>
        <c:axId val="87863680"/>
        <c:scaling>
          <c:orientation val="minMax"/>
        </c:scaling>
        <c:delete val="1"/>
        <c:axPos val="b"/>
        <c:tickLblPos val="none"/>
        <c:crossAx val="87865216"/>
        <c:crosses val="autoZero"/>
        <c:lblAlgn val="ctr"/>
        <c:lblOffset val="100"/>
      </c:catAx>
      <c:valAx>
        <c:axId val="87865216"/>
        <c:scaling>
          <c:orientation val="minMax"/>
          <c:max val="40"/>
          <c:min val="34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7863680"/>
        <c:crosses val="max"/>
        <c:crossBetween val="between"/>
        <c:majorUnit val="1"/>
      </c:valAx>
      <c:spPr>
        <a:solidFill>
          <a:srgbClr val="FFCC99"/>
        </a:solidFill>
        <a:ln w="12700">
          <a:solidFill>
            <a:srgbClr val="FFCC99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1243" r="0.75000000000001243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148"/>
          <c:y val="0.35714285714286714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87909120"/>
        <c:axId val="87910656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87909120"/>
        <c:axId val="87910656"/>
      </c:lineChart>
      <c:catAx>
        <c:axId val="87909120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910656"/>
        <c:crosses val="autoZero"/>
        <c:auto val="1"/>
        <c:lblAlgn val="ctr"/>
        <c:lblOffset val="100"/>
        <c:tickLblSkip val="1"/>
        <c:tickMarkSkip val="1"/>
      </c:catAx>
      <c:valAx>
        <c:axId val="87910656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909120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243" r="0.7500000000000124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0</xdr:row>
      <xdr:rowOff>0</xdr:rowOff>
    </xdr:from>
    <xdr:to>
      <xdr:col>38</xdr:col>
      <xdr:colOff>38100</xdr:colOff>
      <xdr:row>0</xdr:row>
      <xdr:rowOff>133350</xdr:rowOff>
    </xdr:to>
    <xdr:graphicFrame macro="">
      <xdr:nvGraphicFramePr>
        <xdr:cNvPr id="2000218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381000</xdr:colOff>
      <xdr:row>28</xdr:row>
      <xdr:rowOff>0</xdr:rowOff>
    </xdr:from>
    <xdr:to>
      <xdr:col>36</xdr:col>
      <xdr:colOff>38100</xdr:colOff>
      <xdr:row>28</xdr:row>
      <xdr:rowOff>133350</xdr:rowOff>
    </xdr:to>
    <xdr:graphicFrame macro="">
      <xdr:nvGraphicFramePr>
        <xdr:cNvPr id="2000218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28</xdr:row>
      <xdr:rowOff>0</xdr:rowOff>
    </xdr:from>
    <xdr:to>
      <xdr:col>36</xdr:col>
      <xdr:colOff>38100</xdr:colOff>
      <xdr:row>28</xdr:row>
      <xdr:rowOff>133350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00056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142875</xdr:colOff>
      <xdr:row>0</xdr:row>
      <xdr:rowOff>0</xdr:rowOff>
    </xdr:to>
    <xdr:graphicFrame macro="">
      <xdr:nvGraphicFramePr>
        <xdr:cNvPr id="200056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0</xdr:row>
      <xdr:rowOff>0</xdr:rowOff>
    </xdr:from>
    <xdr:to>
      <xdr:col>8</xdr:col>
      <xdr:colOff>9525</xdr:colOff>
      <xdr:row>0</xdr:row>
      <xdr:rowOff>0</xdr:rowOff>
    </xdr:to>
    <xdr:graphicFrame macro="">
      <xdr:nvGraphicFramePr>
        <xdr:cNvPr id="200056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381000</xdr:colOff>
      <xdr:row>0</xdr:row>
      <xdr:rowOff>0</xdr:rowOff>
    </xdr:from>
    <xdr:to>
      <xdr:col>29</xdr:col>
      <xdr:colOff>38100</xdr:colOff>
      <xdr:row>0</xdr:row>
      <xdr:rowOff>133350</xdr:rowOff>
    </xdr:to>
    <xdr:graphicFrame macro="">
      <xdr:nvGraphicFramePr>
        <xdr:cNvPr id="200056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7;&#1076;&#1077;&#1083;&#1100;&#1085;&#1099;&#1077;/&#1058;&#1072;&#1073;&#1083;&#1080;&#1094;&#1099;%20&#1085;&#1077;&#1076;&#1077;&#1083;&#1100;&#1085;&#1086;&#1075;&#1086;%20&#1086;&#1090;&#1095;&#1077;&#1090;&#1072;/&#1053;&#1077;&#1076;&#1077;&#1083;&#1100;&#1085;&#1099;&#1081;%20&#1086;&#1090;&#1095;&#1077;&#1090;%20&#1054;&#1060;&#1057;%20(new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ал-рынок($)"/>
      <sheetName val="Вал-рынок(евро)"/>
      <sheetName val="Вал-рынок(рубли) "/>
      <sheetName val="Вал-рынок(тенге) "/>
      <sheetName val="Курс-МБКР"/>
      <sheetName val="Деп-кред"/>
      <sheetName val="Резервы банков"/>
      <sheetName val="Реальный сектор"/>
      <sheetName val="Реальный сектор (2)"/>
      <sheetName val="Бюджет"/>
      <sheetName val="Проект-отчета"/>
      <sheetName val="Ден-агрегаты"/>
      <sheetName val="Обзор"/>
    </sheetNames>
    <sheetDataSet>
      <sheetData sheetId="0"/>
      <sheetData sheetId="1"/>
      <sheetData sheetId="2"/>
      <sheetData sheetId="3">
        <row r="5">
          <cell r="B5">
            <v>39083</v>
          </cell>
          <cell r="C5">
            <v>39114</v>
          </cell>
          <cell r="D5">
            <v>39142</v>
          </cell>
          <cell r="E5">
            <v>39173</v>
          </cell>
          <cell r="F5">
            <v>39203</v>
          </cell>
          <cell r="G5">
            <v>39234</v>
          </cell>
          <cell r="H5">
            <v>39264</v>
          </cell>
          <cell r="I5">
            <v>39295</v>
          </cell>
          <cell r="J5">
            <v>39326</v>
          </cell>
          <cell r="K5">
            <v>39356</v>
          </cell>
          <cell r="L5">
            <v>39387</v>
          </cell>
          <cell r="M5">
            <v>39417</v>
          </cell>
          <cell r="N5">
            <v>39448</v>
          </cell>
          <cell r="O5">
            <v>39479</v>
          </cell>
          <cell r="P5">
            <v>39508</v>
          </cell>
          <cell r="Q5">
            <v>39539</v>
          </cell>
          <cell r="R5">
            <v>39569</v>
          </cell>
          <cell r="S5">
            <v>39600</v>
          </cell>
          <cell r="T5">
            <v>39630</v>
          </cell>
          <cell r="U5">
            <v>39661</v>
          </cell>
          <cell r="V5">
            <v>39692</v>
          </cell>
          <cell r="W5">
            <v>39722</v>
          </cell>
          <cell r="X5" t="str">
            <v>средненед.   за окт.08</v>
          </cell>
          <cell r="Y5" t="str">
            <v>27.10.08-        31.10.08</v>
          </cell>
        </row>
        <row r="7">
          <cell r="B7">
            <v>3507.9268649999999</v>
          </cell>
          <cell r="C7">
            <v>4203.400783</v>
          </cell>
          <cell r="D7">
            <v>3847.021839</v>
          </cell>
          <cell r="E7">
            <v>4422.0366009999998</v>
          </cell>
          <cell r="F7">
            <v>6106.6408709999996</v>
          </cell>
          <cell r="G7">
            <v>6992.5074610000001</v>
          </cell>
          <cell r="H7">
            <v>6979.8377650000002</v>
          </cell>
          <cell r="I7">
            <v>8578.7921289999995</v>
          </cell>
          <cell r="J7">
            <v>7104.2208609999998</v>
          </cell>
          <cell r="K7">
            <v>7655.0964590000003</v>
          </cell>
          <cell r="L7">
            <v>7768.5603789999996</v>
          </cell>
          <cell r="M7">
            <v>7976.7863610000004</v>
          </cell>
          <cell r="N7">
            <v>4940.9417919999996</v>
          </cell>
          <cell r="O7">
            <v>4326.2504200000003</v>
          </cell>
          <cell r="P7">
            <v>4479.4948780000004</v>
          </cell>
          <cell r="Q7">
            <v>6239.724741</v>
          </cell>
          <cell r="R7">
            <v>4772.0569379999997</v>
          </cell>
          <cell r="S7">
            <v>4214.8681399999996</v>
          </cell>
          <cell r="T7">
            <v>4635.3500949999998</v>
          </cell>
          <cell r="U7">
            <v>3218.2513530000001</v>
          </cell>
          <cell r="V7">
            <v>2199.1519859999999</v>
          </cell>
          <cell r="W7">
            <v>5616.590647</v>
          </cell>
          <cell r="X7">
            <v>1123.3181294000001</v>
          </cell>
          <cell r="Y7">
            <v>601.07773599999996</v>
          </cell>
          <cell r="AD7">
            <v>1860.9329740000001</v>
          </cell>
        </row>
        <row r="21">
          <cell r="B21">
            <v>56.186084999999999</v>
          </cell>
          <cell r="C21">
            <v>78.846018999999998</v>
          </cell>
          <cell r="D21">
            <v>153.111448</v>
          </cell>
          <cell r="E21">
            <v>102.312209</v>
          </cell>
          <cell r="F21">
            <v>271.35203300000001</v>
          </cell>
          <cell r="G21">
            <v>247.69829300000001</v>
          </cell>
          <cell r="H21">
            <v>177.517685</v>
          </cell>
          <cell r="I21">
            <v>110.113322</v>
          </cell>
          <cell r="J21">
            <v>145.584238</v>
          </cell>
          <cell r="K21">
            <v>83.227771000000004</v>
          </cell>
          <cell r="L21">
            <v>168.28931700000001</v>
          </cell>
          <cell r="M21">
            <v>564.19931299999996</v>
          </cell>
          <cell r="N21">
            <v>189.26680899999999</v>
          </cell>
          <cell r="O21">
            <v>195.283592</v>
          </cell>
          <cell r="P21">
            <v>116.855555</v>
          </cell>
          <cell r="Q21">
            <v>58.704925000000003</v>
          </cell>
          <cell r="R21">
            <v>89.231069000000005</v>
          </cell>
          <cell r="S21">
            <v>114.14993</v>
          </cell>
          <cell r="T21">
            <v>71.953852999999995</v>
          </cell>
          <cell r="U21">
            <v>87.046474000000003</v>
          </cell>
          <cell r="V21">
            <v>68.095172000000005</v>
          </cell>
          <cell r="W21">
            <v>87.662287000000006</v>
          </cell>
          <cell r="X21">
            <v>104.23888120000001</v>
          </cell>
          <cell r="Y21">
            <v>87.660522000000469</v>
          </cell>
          <cell r="AD21">
            <v>120.77583900000059</v>
          </cell>
        </row>
        <row r="22">
          <cell r="AD22" t="str">
            <v/>
          </cell>
          <cell r="AE22" t="str">
            <v>Чистое поступление (правая шкала)</v>
          </cell>
          <cell r="AF22">
            <v>-54.587422999999944</v>
          </cell>
          <cell r="AG22">
            <v>22.659934000000248</v>
          </cell>
          <cell r="AH22">
            <v>74.265428000000156</v>
          </cell>
          <cell r="AI22" t="str">
            <v/>
          </cell>
          <cell r="AJ22" t="str">
            <v>Чистое поступление (правая шкала)</v>
          </cell>
          <cell r="AK22">
            <v>-54.587422999999944</v>
          </cell>
          <cell r="AL22">
            <v>22.659934000000248</v>
          </cell>
          <cell r="AM22">
            <v>74.265428000000156</v>
          </cell>
          <cell r="AN22">
            <v>-50.799238000000514</v>
          </cell>
          <cell r="AO22">
            <v>169.03982599999927</v>
          </cell>
          <cell r="AP22">
            <v>-23.653739999999743</v>
          </cell>
          <cell r="AQ22">
            <v>-70.180605999999898</v>
          </cell>
          <cell r="AR22">
            <v>-67.404362999999648</v>
          </cell>
          <cell r="AS22">
            <v>35.470914999999877</v>
          </cell>
          <cell r="AT22">
            <v>-62.356463999999505</v>
          </cell>
          <cell r="AU22">
            <v>85.061545999999908</v>
          </cell>
          <cell r="AV22">
            <v>395.90999600000032</v>
          </cell>
          <cell r="AW22">
            <v>-374.932503</v>
          </cell>
          <cell r="AX22">
            <v>6.0167820000006031</v>
          </cell>
          <cell r="AY22">
            <v>-78.428036999999676</v>
          </cell>
          <cell r="AZ22">
            <v>-58.150630000000092</v>
          </cell>
          <cell r="BA22">
            <v>30.526137999999264</v>
          </cell>
          <cell r="BB22">
            <v>24.918861999999535</v>
          </cell>
          <cell r="BC22">
            <v>-42.196074000000408</v>
          </cell>
          <cell r="BD22">
            <v>15.092622000000119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A48"/>
  <sheetViews>
    <sheetView tabSelected="1" workbookViewId="0">
      <pane xSplit="1" ySplit="2" topLeftCell="B3" activePane="bottomRight" state="frozen"/>
      <selection activeCell="L66" sqref="L66"/>
      <selection pane="topRight" activeCell="L66" sqref="L66"/>
      <selection pane="bottomLeft" activeCell="L66" sqref="L66"/>
      <selection pane="bottomRight" sqref="A1:I1"/>
    </sheetView>
  </sheetViews>
  <sheetFormatPr defaultColWidth="8" defaultRowHeight="15"/>
  <cols>
    <col min="1" max="1" width="33.140625" style="19" customWidth="1"/>
    <col min="2" max="5" width="10.7109375" style="19" customWidth="1"/>
    <col min="6" max="8" width="10.7109375" style="20" customWidth="1"/>
    <col min="9" max="9" width="10.7109375" style="21" customWidth="1"/>
    <col min="10" max="20" width="10.7109375" style="19" customWidth="1"/>
    <col min="21" max="24" width="9.7109375" style="19" customWidth="1"/>
    <col min="25" max="26" width="8.42578125" style="19" bestFit="1" customWidth="1"/>
    <col min="27" max="16384" width="8" style="19"/>
  </cols>
  <sheetData>
    <row r="1" spans="1:27" ht="15.75">
      <c r="A1" s="177" t="s">
        <v>8</v>
      </c>
      <c r="B1" s="177"/>
      <c r="C1" s="177"/>
      <c r="D1" s="177"/>
      <c r="E1" s="177"/>
      <c r="F1" s="177"/>
      <c r="G1" s="177"/>
      <c r="H1" s="177"/>
      <c r="I1" s="177"/>
      <c r="J1" s="117"/>
      <c r="K1" s="117"/>
      <c r="L1" s="117"/>
      <c r="M1" s="117"/>
      <c r="N1" s="117"/>
      <c r="O1" s="117"/>
      <c r="P1" s="117"/>
      <c r="Q1" s="52"/>
      <c r="R1" s="52"/>
      <c r="S1" s="52"/>
      <c r="T1" s="52"/>
      <c r="U1" s="52"/>
      <c r="V1" s="52"/>
      <c r="W1" s="52"/>
      <c r="X1" s="52"/>
    </row>
    <row r="2" spans="1:27" ht="15.75">
      <c r="A2" s="178" t="s">
        <v>9</v>
      </c>
      <c r="B2" s="178"/>
      <c r="C2" s="178"/>
      <c r="D2" s="178"/>
      <c r="E2" s="178"/>
      <c r="F2" s="178"/>
      <c r="G2" s="178"/>
      <c r="H2" s="178"/>
      <c r="I2" s="178"/>
      <c r="J2" s="118"/>
      <c r="K2" s="118"/>
      <c r="L2" s="118"/>
      <c r="M2" s="118"/>
      <c r="N2" s="118"/>
      <c r="O2" s="118"/>
      <c r="P2" s="118"/>
      <c r="Q2" s="80"/>
      <c r="R2" s="80"/>
      <c r="S2" s="80"/>
      <c r="T2" s="80"/>
      <c r="U2" s="80"/>
      <c r="V2" s="80"/>
      <c r="W2" s="80"/>
      <c r="X2" s="80"/>
    </row>
    <row r="3" spans="1:27" ht="15.7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168"/>
      <c r="P3" s="52"/>
      <c r="Q3" s="52"/>
      <c r="R3" s="52"/>
      <c r="S3" s="52"/>
      <c r="T3" s="52"/>
      <c r="U3" s="52"/>
      <c r="V3" s="52"/>
      <c r="W3" s="52"/>
      <c r="X3" s="52"/>
    </row>
    <row r="4" spans="1:27" ht="15" customHeight="1">
      <c r="A4" s="41" t="s">
        <v>10</v>
      </c>
      <c r="B4" s="18"/>
      <c r="C4" s="18"/>
      <c r="D4" s="18"/>
    </row>
    <row r="5" spans="1:27" ht="15" customHeight="1">
      <c r="A5" s="179" t="s">
        <v>11</v>
      </c>
      <c r="B5" s="22"/>
      <c r="C5" s="22"/>
      <c r="D5" s="22"/>
      <c r="E5" s="23"/>
      <c r="F5" s="24"/>
      <c r="G5" s="24"/>
      <c r="H5" s="24"/>
    </row>
    <row r="6" spans="1:27" s="27" customFormat="1" ht="26.25" customHeight="1">
      <c r="A6" s="53"/>
      <c r="B6" s="161" t="s">
        <v>6</v>
      </c>
      <c r="C6" s="161" t="s">
        <v>7</v>
      </c>
      <c r="D6" s="54" t="s">
        <v>19</v>
      </c>
      <c r="E6" s="54" t="s">
        <v>20</v>
      </c>
      <c r="F6" s="54" t="s">
        <v>21</v>
      </c>
      <c r="G6" s="54" t="s">
        <v>22</v>
      </c>
    </row>
    <row r="7" spans="1:27" ht="26.25" customHeight="1">
      <c r="A7" s="29" t="s">
        <v>12</v>
      </c>
      <c r="B7" s="97">
        <v>4</v>
      </c>
      <c r="C7" s="135">
        <v>3.5</v>
      </c>
      <c r="D7" s="97">
        <f>89.3-100</f>
        <v>-10.700000000000003</v>
      </c>
      <c r="E7" s="97">
        <v>-7.8</v>
      </c>
      <c r="F7" s="97">
        <v>-4.9000000000000004</v>
      </c>
      <c r="G7" s="97">
        <v>-4.9000000000000004</v>
      </c>
      <c r="H7" s="19"/>
      <c r="I7" s="19"/>
    </row>
    <row r="8" spans="1:27" ht="26.25" customHeight="1">
      <c r="A8" s="29" t="s">
        <v>13</v>
      </c>
      <c r="B8" s="69">
        <v>110.47536836915444</v>
      </c>
      <c r="C8" s="136">
        <v>103.35191559523442</v>
      </c>
      <c r="D8" s="69">
        <v>99.953049942659462</v>
      </c>
      <c r="E8" s="69">
        <v>99.722924517645779</v>
      </c>
      <c r="F8" s="69">
        <v>98.775295959355319</v>
      </c>
      <c r="G8" s="69">
        <v>98.055847533670104</v>
      </c>
      <c r="H8" s="25"/>
      <c r="I8" s="25"/>
    </row>
    <row r="9" spans="1:27" ht="26.25" customHeight="1">
      <c r="A9" s="29" t="s">
        <v>14</v>
      </c>
      <c r="B9" s="70" t="s">
        <v>0</v>
      </c>
      <c r="C9" s="92" t="s">
        <v>0</v>
      </c>
      <c r="D9" s="69">
        <v>99.953049942659462</v>
      </c>
      <c r="E9" s="69">
        <v>99.769766480216774</v>
      </c>
      <c r="F9" s="69">
        <v>99.049738500074994</v>
      </c>
      <c r="G9" s="69">
        <v>99.271631212341546</v>
      </c>
      <c r="H9" s="25"/>
      <c r="I9" s="25"/>
    </row>
    <row r="10" spans="1:27" ht="26.25" customHeight="1">
      <c r="A10" s="29" t="s">
        <v>15</v>
      </c>
      <c r="B10" s="70">
        <v>10.5</v>
      </c>
      <c r="C10" s="92">
        <v>10</v>
      </c>
      <c r="D10" s="70">
        <v>10</v>
      </c>
      <c r="E10" s="70">
        <v>10</v>
      </c>
      <c r="F10" s="70">
        <v>8</v>
      </c>
      <c r="G10" s="70">
        <v>8</v>
      </c>
      <c r="H10" s="70"/>
      <c r="I10" s="19"/>
    </row>
    <row r="11" spans="1:27" ht="26.25" customHeight="1">
      <c r="A11" s="29" t="s">
        <v>16</v>
      </c>
      <c r="B11" s="98">
        <v>58.886499999999998</v>
      </c>
      <c r="C11" s="98">
        <v>75.899299999999997</v>
      </c>
      <c r="D11" s="98">
        <v>75.882599999999996</v>
      </c>
      <c r="E11" s="98">
        <v>74.252499999999998</v>
      </c>
      <c r="F11" s="98">
        <v>70.015799999999999</v>
      </c>
      <c r="G11" s="98">
        <v>68.42</v>
      </c>
      <c r="H11" s="19"/>
      <c r="I11" s="19"/>
    </row>
    <row r="12" spans="1:27" s="25" customFormat="1" ht="26.25" customHeight="1">
      <c r="A12" s="29" t="s">
        <v>17</v>
      </c>
      <c r="B12" s="99">
        <v>19.573781144029084</v>
      </c>
      <c r="C12" s="99">
        <f>C11/B11*100-100</f>
        <v>28.890832363954388</v>
      </c>
      <c r="D12" s="99">
        <f>D11/C11*100-100</f>
        <v>-2.2002837970831024E-2</v>
      </c>
      <c r="E12" s="99">
        <f>E11/D11*100-100</f>
        <v>-2.1481868043530312</v>
      </c>
      <c r="F12" s="99">
        <f>F11/E11*100-100</f>
        <v>-5.7058011514763791</v>
      </c>
      <c r="G12" s="99">
        <f>G11/F11*100-100</f>
        <v>-2.2791998377508946</v>
      </c>
    </row>
    <row r="13" spans="1:27" s="25" customFormat="1" ht="26.25" customHeight="1">
      <c r="A13" s="29" t="s">
        <v>18</v>
      </c>
      <c r="B13" s="99" t="s">
        <v>0</v>
      </c>
      <c r="C13" s="99" t="s">
        <v>0</v>
      </c>
      <c r="D13" s="99">
        <f>D11/C11*100-100</f>
        <v>-2.2002837970831024E-2</v>
      </c>
      <c r="E13" s="99">
        <f>E11/C11*100-100</f>
        <v>-2.1697169802620095</v>
      </c>
      <c r="F13" s="99">
        <f>F11/C11*100-100</f>
        <v>-7.7517183952948159</v>
      </c>
      <c r="G13" s="99">
        <f>G11/C11*100-100</f>
        <v>-9.854241079957248</v>
      </c>
    </row>
    <row r="14" spans="1:27" s="25" customFormat="1" ht="15" customHeight="1">
      <c r="A14" s="30"/>
      <c r="B14" s="49"/>
      <c r="C14" s="74"/>
      <c r="D14" s="74"/>
      <c r="E14" s="81"/>
      <c r="F14" s="78"/>
      <c r="G14" s="78"/>
      <c r="H14" s="78"/>
      <c r="I14" s="78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7" s="25" customFormat="1" ht="15" customHeight="1">
      <c r="A15" s="180" t="s">
        <v>23</v>
      </c>
      <c r="B15" s="49"/>
      <c r="C15" s="49"/>
      <c r="D15" s="49"/>
      <c r="E15" s="49"/>
      <c r="F15" s="49"/>
      <c r="G15" s="49"/>
      <c r="H15" s="49"/>
      <c r="I15" s="2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82"/>
      <c r="Z15" s="82"/>
      <c r="AA15" s="82"/>
    </row>
    <row r="16" spans="1:27" s="25" customFormat="1" ht="12.75" customHeight="1">
      <c r="A16" s="179" t="s">
        <v>24</v>
      </c>
      <c r="B16" s="49"/>
      <c r="C16" s="49"/>
      <c r="D16" s="49"/>
      <c r="E16" s="49"/>
      <c r="F16" s="49"/>
      <c r="G16" s="49"/>
      <c r="H16" s="49"/>
      <c r="I16" s="2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s="25" customFormat="1" ht="42">
      <c r="A17" s="55"/>
      <c r="B17" s="161" t="s">
        <v>6</v>
      </c>
      <c r="C17" s="54" t="s">
        <v>30</v>
      </c>
      <c r="D17" s="54" t="s">
        <v>31</v>
      </c>
      <c r="E17" s="161" t="s">
        <v>7</v>
      </c>
      <c r="F17" s="54" t="s">
        <v>21</v>
      </c>
      <c r="G17" s="54" t="s">
        <v>22</v>
      </c>
      <c r="H17" s="57" t="s">
        <v>32</v>
      </c>
      <c r="I17" s="57" t="s">
        <v>33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1:24" s="25" customFormat="1" ht="13.5" customHeight="1">
      <c r="A18" s="29" t="s">
        <v>25</v>
      </c>
      <c r="B18" s="70">
        <v>57074.591200000003</v>
      </c>
      <c r="C18" s="70">
        <v>49285.368799999997</v>
      </c>
      <c r="D18" s="70">
        <v>52726.401899999997</v>
      </c>
      <c r="E18" s="70">
        <v>58398.015399999997</v>
      </c>
      <c r="F18" s="70">
        <v>57494.582999999999</v>
      </c>
      <c r="G18" s="70">
        <v>62628.339500000002</v>
      </c>
      <c r="H18" s="72">
        <f>G18-F18</f>
        <v>5133.7565000000031</v>
      </c>
      <c r="I18" s="72">
        <f>G18-E18</f>
        <v>4230.3241000000053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4" s="25" customFormat="1" ht="13.5" customHeight="1">
      <c r="A19" s="29" t="s">
        <v>26</v>
      </c>
      <c r="B19" s="70">
        <v>64471.911799999994</v>
      </c>
      <c r="C19" s="70">
        <v>56435.932500000003</v>
      </c>
      <c r="D19" s="70">
        <v>61024.9211</v>
      </c>
      <c r="E19" s="70">
        <v>67055.319199999998</v>
      </c>
      <c r="F19" s="70">
        <v>66163.329799999992</v>
      </c>
      <c r="G19" s="70">
        <v>71242.933900000004</v>
      </c>
      <c r="H19" s="72">
        <f>G19-F19</f>
        <v>5079.6041000000114</v>
      </c>
      <c r="I19" s="72">
        <f>G19-E19</f>
        <v>4187.6147000000055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4" s="25" customFormat="1" ht="13.5" customHeight="1">
      <c r="A20" s="29" t="s">
        <v>27</v>
      </c>
      <c r="B20" s="70">
        <v>124544.35376750001</v>
      </c>
      <c r="C20" s="70">
        <v>119752.38555687999</v>
      </c>
      <c r="D20" s="70">
        <v>123680.19561966999</v>
      </c>
      <c r="E20" s="70">
        <v>143142.99196366</v>
      </c>
      <c r="F20" s="70">
        <v>135446.22308011001</v>
      </c>
      <c r="G20" s="70">
        <v>142248.31401087999</v>
      </c>
      <c r="H20" s="72">
        <f>G20-F20</f>
        <v>6802.0909307699767</v>
      </c>
      <c r="I20" s="72">
        <f>G20-E20</f>
        <v>-894.67795278000995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4" s="25" customFormat="1" ht="13.5" customHeight="1">
      <c r="A21" s="59" t="s">
        <v>28</v>
      </c>
      <c r="B21" s="92">
        <v>30.656548478029372</v>
      </c>
      <c r="C21" s="92">
        <v>29.842732753414452</v>
      </c>
      <c r="D21" s="92">
        <v>29.589555302580994</v>
      </c>
      <c r="E21" s="92">
        <v>30.519838492107603</v>
      </c>
      <c r="F21" s="92">
        <v>31.5091765064344</v>
      </c>
      <c r="G21" s="92">
        <v>31.907256271984853</v>
      </c>
      <c r="H21" s="86"/>
      <c r="I21" s="8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4" s="25" customFormat="1" ht="6" customHeight="1">
      <c r="A22" s="59"/>
      <c r="B22" s="92"/>
      <c r="C22" s="92"/>
      <c r="D22" s="92"/>
      <c r="E22" s="92"/>
      <c r="F22" s="92"/>
      <c r="G22" s="92"/>
      <c r="H22" s="92"/>
      <c r="I22" s="92"/>
      <c r="J22" s="90"/>
      <c r="K22" s="90"/>
      <c r="L22" s="90"/>
      <c r="M22" s="90"/>
      <c r="N22" s="90"/>
      <c r="O22" s="90"/>
      <c r="P22" s="90"/>
      <c r="Q22" s="27"/>
      <c r="R22" s="27"/>
      <c r="S22" s="27"/>
      <c r="T22" s="27"/>
      <c r="U22" s="27"/>
      <c r="V22" s="27"/>
      <c r="W22" s="27"/>
      <c r="X22" s="27"/>
    </row>
    <row r="23" spans="1:24" s="25" customFormat="1" ht="15" customHeight="1">
      <c r="A23" s="123" t="s">
        <v>29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27"/>
      <c r="R23" s="27"/>
      <c r="S23" s="27"/>
      <c r="T23" s="27"/>
      <c r="U23" s="27"/>
      <c r="V23" s="27"/>
      <c r="W23" s="27"/>
      <c r="X23" s="27"/>
    </row>
    <row r="24" spans="1:24" ht="15.75" customHeight="1">
      <c r="C24" s="25"/>
      <c r="D24" s="25"/>
      <c r="E24" s="166"/>
      <c r="F24" s="167"/>
      <c r="G24" s="167"/>
      <c r="H24" s="21"/>
      <c r="I24" s="101"/>
      <c r="K24" s="95"/>
    </row>
    <row r="25" spans="1:24" s="36" customFormat="1" ht="15" customHeight="1">
      <c r="A25" s="35" t="s">
        <v>34</v>
      </c>
      <c r="B25" s="39"/>
      <c r="C25" s="40"/>
      <c r="D25" s="40"/>
      <c r="E25" s="40"/>
      <c r="F25" s="47"/>
      <c r="G25" s="47"/>
      <c r="H25" s="48"/>
    </row>
    <row r="26" spans="1:24" s="36" customFormat="1" ht="12.75" customHeight="1">
      <c r="A26" s="38" t="s">
        <v>35</v>
      </c>
      <c r="B26" s="39"/>
      <c r="C26" s="40"/>
      <c r="D26" s="40"/>
      <c r="E26" s="40"/>
      <c r="F26" s="47"/>
      <c r="G26" s="47"/>
      <c r="H26" s="48"/>
    </row>
    <row r="27" spans="1:24" s="36" customFormat="1" ht="42">
      <c r="A27" s="55"/>
      <c r="B27" s="161" t="s">
        <v>6</v>
      </c>
      <c r="C27" s="54" t="s">
        <v>30</v>
      </c>
      <c r="D27" s="54" t="s">
        <v>31</v>
      </c>
      <c r="E27" s="161" t="s">
        <v>7</v>
      </c>
      <c r="F27" s="54" t="s">
        <v>21</v>
      </c>
      <c r="G27" s="54" t="s">
        <v>22</v>
      </c>
      <c r="H27" s="57" t="s">
        <v>32</v>
      </c>
      <c r="I27" s="57" t="s">
        <v>33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1:24" s="37" customFormat="1" ht="26.25" customHeight="1">
      <c r="A28" s="29" t="s">
        <v>36</v>
      </c>
      <c r="B28" s="169">
        <v>1957.55597687923</v>
      </c>
      <c r="C28" s="169">
        <v>1748.5456703299999</v>
      </c>
      <c r="D28" s="169">
        <v>1875.9930732100004</v>
      </c>
      <c r="E28" s="169">
        <v>1778.2621027299999</v>
      </c>
      <c r="F28" s="169">
        <v>1945.4684152299999</v>
      </c>
      <c r="G28" s="169">
        <v>1974.60039861</v>
      </c>
      <c r="H28" s="72">
        <f>G28-F28</f>
        <v>29.131983380000065</v>
      </c>
      <c r="I28" s="72">
        <f>G28-E28</f>
        <v>196.33829588000003</v>
      </c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</row>
    <row r="30" spans="1:24" s="2" customFormat="1" ht="15.75" customHeight="1">
      <c r="A30" s="42" t="s">
        <v>37</v>
      </c>
      <c r="B30" s="1"/>
    </row>
    <row r="31" spans="1:24" s="2" customFormat="1" ht="12.75" customHeight="1">
      <c r="B31" s="19"/>
      <c r="C31" s="19"/>
      <c r="D31" s="19"/>
    </row>
    <row r="32" spans="1:24" s="2" customFormat="1" ht="42">
      <c r="A32" s="58"/>
      <c r="B32" s="161" t="s">
        <v>6</v>
      </c>
      <c r="C32" s="54" t="s">
        <v>30</v>
      </c>
      <c r="D32" s="54" t="s">
        <v>31</v>
      </c>
      <c r="E32" s="161" t="s">
        <v>7</v>
      </c>
      <c r="F32" s="54" t="s">
        <v>21</v>
      </c>
      <c r="G32" s="54" t="s">
        <v>22</v>
      </c>
      <c r="H32" s="57" t="s">
        <v>32</v>
      </c>
      <c r="I32" s="57" t="s">
        <v>33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1:24" s="2" customFormat="1" ht="26.25" customHeight="1">
      <c r="A33" s="3" t="s">
        <v>38</v>
      </c>
      <c r="B33" s="96">
        <v>58.886499999999998</v>
      </c>
      <c r="C33" s="96">
        <v>63.873600000000003</v>
      </c>
      <c r="D33" s="96">
        <v>60.070500000000003</v>
      </c>
      <c r="E33" s="96">
        <v>75.899299999999997</v>
      </c>
      <c r="F33" s="98">
        <v>70.015799999999999</v>
      </c>
      <c r="G33" s="98">
        <v>68.42</v>
      </c>
      <c r="H33" s="72">
        <f>G33-F33</f>
        <v>-1.595799999999997</v>
      </c>
      <c r="I33" s="72">
        <f>G33-E33</f>
        <v>-7.479299999999995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9"/>
      <c r="X33" s="9"/>
    </row>
    <row r="34" spans="1:24" s="2" customFormat="1" ht="26.25" customHeight="1">
      <c r="A34" s="3" t="s">
        <v>39</v>
      </c>
      <c r="B34" s="96">
        <v>58.895600000000002</v>
      </c>
      <c r="C34" s="96">
        <v>63.8889</v>
      </c>
      <c r="D34" s="96">
        <v>59.641159638554214</v>
      </c>
      <c r="E34" s="96">
        <v>75.896900000000002</v>
      </c>
      <c r="F34" s="96">
        <v>69.999200000000002</v>
      </c>
      <c r="G34" s="96">
        <v>68.259100000000004</v>
      </c>
      <c r="H34" s="72">
        <f>G34-F34</f>
        <v>-1.7400999999999982</v>
      </c>
      <c r="I34" s="72">
        <f>G34-E34</f>
        <v>-7.6377999999999986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9"/>
      <c r="X34" s="9"/>
    </row>
    <row r="35" spans="1:24" s="2" customFormat="1" ht="26.25" customHeight="1">
      <c r="A35" s="3" t="s">
        <v>40</v>
      </c>
      <c r="B35" s="96">
        <v>1.2097</v>
      </c>
      <c r="C35" s="96">
        <v>1.073</v>
      </c>
      <c r="D35" s="96">
        <v>1.1222000000000001</v>
      </c>
      <c r="E35" s="96">
        <v>1.0860000000000001</v>
      </c>
      <c r="F35" s="96">
        <v>1.1377999999999999</v>
      </c>
      <c r="G35" s="96">
        <v>1.1454</v>
      </c>
      <c r="H35" s="72">
        <f>G35-F35</f>
        <v>7.6000000000000512E-3</v>
      </c>
      <c r="I35" s="72">
        <f>G35-E35</f>
        <v>5.9399999999999897E-2</v>
      </c>
      <c r="J35" s="96"/>
      <c r="K35" s="96"/>
      <c r="L35" s="96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9"/>
      <c r="X35" s="9"/>
    </row>
    <row r="36" spans="1:24" s="2" customFormat="1" ht="26.25" customHeight="1">
      <c r="A36" s="3" t="s">
        <v>41</v>
      </c>
      <c r="B36" s="96"/>
      <c r="C36" s="96"/>
      <c r="D36" s="96"/>
      <c r="E36" s="96"/>
      <c r="F36" s="96"/>
      <c r="G36" s="96"/>
      <c r="H36" s="72"/>
      <c r="I36" s="72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9"/>
      <c r="X36" s="9"/>
    </row>
    <row r="37" spans="1:24" s="2" customFormat="1" ht="13.5" customHeight="1">
      <c r="A37" s="60" t="s">
        <v>42</v>
      </c>
      <c r="B37" s="96">
        <v>59.220500000000001</v>
      </c>
      <c r="C37" s="96">
        <v>64.055099999999996</v>
      </c>
      <c r="D37" s="96">
        <v>59.317999999999998</v>
      </c>
      <c r="E37" s="96">
        <v>75.973699999999994</v>
      </c>
      <c r="F37" s="96">
        <v>69.010584781309277</v>
      </c>
      <c r="G37" s="96">
        <v>68.482474867970879</v>
      </c>
      <c r="H37" s="72">
        <f>G37-F37</f>
        <v>-0.52810991333839752</v>
      </c>
      <c r="I37" s="72">
        <f t="shared" ref="I37:I38" si="0">G37-E37</f>
        <v>-7.4912251320291148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9"/>
      <c r="X37" s="9"/>
    </row>
    <row r="38" spans="1:24" s="2" customFormat="1" ht="13.5" customHeight="1">
      <c r="A38" s="60" t="s">
        <v>43</v>
      </c>
      <c r="B38" s="96">
        <v>71.521100000000004</v>
      </c>
      <c r="C38" s="96">
        <v>69.407499999999999</v>
      </c>
      <c r="D38" s="96">
        <v>65.755600000000001</v>
      </c>
      <c r="E38" s="96">
        <v>82.851100000000002</v>
      </c>
      <c r="F38" s="96">
        <v>78.441101460859983</v>
      </c>
      <c r="G38" s="96">
        <v>78.239106448537541</v>
      </c>
      <c r="H38" s="72">
        <f>G38-F38</f>
        <v>-0.20199501232244188</v>
      </c>
      <c r="I38" s="72">
        <f t="shared" si="0"/>
        <v>-4.6119935514624615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9"/>
      <c r="X38" s="9"/>
    </row>
    <row r="39" spans="1:24" s="2" customFormat="1" ht="13.5" customHeight="1">
      <c r="A39" s="60" t="s">
        <v>44</v>
      </c>
      <c r="B39" s="96">
        <v>1.0176000000000001</v>
      </c>
      <c r="C39" s="96">
        <v>1.1143000000000001</v>
      </c>
      <c r="D39" s="96">
        <v>1.1559999999999999</v>
      </c>
      <c r="E39" s="96">
        <v>1.0381</v>
      </c>
      <c r="F39" s="96">
        <v>1.0205350901518038</v>
      </c>
      <c r="G39" s="96">
        <v>1.0433672297508088</v>
      </c>
      <c r="H39" s="72">
        <f>G39-F39</f>
        <v>2.2832139599004986E-2</v>
      </c>
      <c r="I39" s="72">
        <f>G39-E39</f>
        <v>5.2672297508087329E-3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9"/>
      <c r="X39" s="9"/>
    </row>
    <row r="40" spans="1:24" s="2" customFormat="1" ht="13.5" customHeight="1">
      <c r="A40" s="60" t="s">
        <v>45</v>
      </c>
      <c r="B40" s="96">
        <v>0.31979999999999997</v>
      </c>
      <c r="C40" s="96">
        <v>0.34379999999999999</v>
      </c>
      <c r="D40" s="96">
        <v>0.31759999999999999</v>
      </c>
      <c r="E40" s="96">
        <v>0.22409999999999999</v>
      </c>
      <c r="F40" s="96">
        <v>0.20555094809898605</v>
      </c>
      <c r="G40" s="96">
        <v>0.21219642343724818</v>
      </c>
      <c r="H40" s="72">
        <f>G40-F40</f>
        <v>6.6454753382621246E-3</v>
      </c>
      <c r="I40" s="72">
        <f>G40-E40</f>
        <v>-1.1903576562751816E-2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0"/>
      <c r="X40" s="10"/>
    </row>
    <row r="41" spans="1:24">
      <c r="F41" s="21"/>
      <c r="G41" s="21"/>
    </row>
    <row r="42" spans="1:24">
      <c r="C42" s="100"/>
      <c r="D42" s="100"/>
      <c r="E42" s="100"/>
    </row>
    <row r="43" spans="1:24">
      <c r="C43" s="100"/>
      <c r="D43" s="100"/>
      <c r="E43" s="100"/>
      <c r="G43" s="132"/>
    </row>
    <row r="44" spans="1:24">
      <c r="C44" s="100"/>
      <c r="D44" s="100"/>
      <c r="E44" s="100"/>
      <c r="G44" s="132"/>
    </row>
    <row r="45" spans="1:24" ht="15.75">
      <c r="C45" s="100"/>
      <c r="D45" s="100"/>
      <c r="E45" s="100"/>
      <c r="G45" s="134"/>
    </row>
    <row r="46" spans="1:24" ht="15.75">
      <c r="G46" s="134"/>
    </row>
    <row r="47" spans="1:24" ht="15.75">
      <c r="G47" s="134"/>
    </row>
    <row r="48" spans="1:24" ht="15.75">
      <c r="G48" s="134"/>
    </row>
  </sheetData>
  <mergeCells count="2">
    <mergeCell ref="A1:I1"/>
    <mergeCell ref="A2:I2"/>
  </mergeCells>
  <phoneticPr fontId="14" type="noConversion"/>
  <printOptions horizontalCentered="1"/>
  <pageMargins left="0.67" right="0.39370078740157483" top="0.81" bottom="0.39370078740157483" header="0.49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O63"/>
  <sheetViews>
    <sheetView workbookViewId="0">
      <selection activeCell="B12" sqref="B12:H12"/>
    </sheetView>
  </sheetViews>
  <sheetFormatPr defaultRowHeight="11.25"/>
  <cols>
    <col min="1" max="1" width="24.42578125" style="2" customWidth="1"/>
    <col min="2" max="2" width="10.7109375" style="2" customWidth="1"/>
    <col min="3" max="4" width="11.140625" style="2" customWidth="1"/>
    <col min="5" max="6" width="10.7109375" style="2" customWidth="1"/>
    <col min="7" max="7" width="11.42578125" style="2" customWidth="1"/>
    <col min="8" max="8" width="10.7109375" style="2" customWidth="1"/>
    <col min="9" max="9" width="9.85546875" style="2" customWidth="1"/>
    <col min="10" max="10" width="8.42578125" style="2" customWidth="1"/>
    <col min="11" max="11" width="13.140625" style="2" customWidth="1"/>
    <col min="12" max="16384" width="9.140625" style="2"/>
  </cols>
  <sheetData>
    <row r="1" spans="1:12" ht="15" customHeight="1">
      <c r="A1" s="42" t="s">
        <v>46</v>
      </c>
      <c r="B1" s="1"/>
    </row>
    <row r="2" spans="1:12" s="6" customFormat="1" ht="12.75" customHeight="1">
      <c r="A2" s="5" t="s">
        <v>47</v>
      </c>
      <c r="B2" s="5"/>
      <c r="C2" s="7"/>
      <c r="D2" s="7"/>
      <c r="E2" s="7"/>
      <c r="F2" s="7"/>
      <c r="G2" s="7"/>
    </row>
    <row r="3" spans="1:12" ht="26.25" customHeight="1">
      <c r="A3" s="56"/>
      <c r="B3" s="161" t="s">
        <v>7</v>
      </c>
      <c r="C3" s="54" t="s">
        <v>54</v>
      </c>
      <c r="D3" s="54" t="s">
        <v>55</v>
      </c>
      <c r="E3" s="54" t="s">
        <v>21</v>
      </c>
      <c r="F3" s="54" t="s">
        <v>22</v>
      </c>
      <c r="G3" s="57" t="s">
        <v>32</v>
      </c>
      <c r="H3" s="57" t="s">
        <v>53</v>
      </c>
      <c r="J3" s="128"/>
    </row>
    <row r="4" spans="1:12" ht="13.5" customHeight="1">
      <c r="A4" s="8" t="s">
        <v>48</v>
      </c>
      <c r="B4" s="159">
        <v>383.06</v>
      </c>
      <c r="C4" s="159">
        <v>174.37</v>
      </c>
      <c r="D4" s="159">
        <v>200.26499999999999</v>
      </c>
      <c r="E4" s="70">
        <v>74.17</v>
      </c>
      <c r="F4" s="70">
        <v>48.650000000000006</v>
      </c>
      <c r="G4" s="72">
        <f>F4-E4</f>
        <v>-25.519999999999996</v>
      </c>
      <c r="H4" s="72">
        <f>D4-C4</f>
        <v>25.894999999999982</v>
      </c>
      <c r="I4" s="71"/>
      <c r="K4" s="124"/>
      <c r="L4" s="124"/>
    </row>
    <row r="5" spans="1:12" ht="13.5" customHeight="1">
      <c r="A5" s="46" t="s">
        <v>49</v>
      </c>
      <c r="B5" s="69">
        <v>-295.16000000000003</v>
      </c>
      <c r="C5" s="69">
        <v>-147.37</v>
      </c>
      <c r="D5" s="69">
        <v>-16.774999999999999</v>
      </c>
      <c r="E5" s="69">
        <v>74.17</v>
      </c>
      <c r="F5" s="69">
        <v>-20.05</v>
      </c>
      <c r="G5" s="72">
        <f t="shared" ref="G5:G7" si="0">F5-E5</f>
        <v>-94.22</v>
      </c>
      <c r="H5" s="72">
        <f>D5-C5</f>
        <v>130.595</v>
      </c>
      <c r="I5" s="69"/>
      <c r="J5" s="129"/>
      <c r="K5" s="124"/>
      <c r="L5" s="124"/>
    </row>
    <row r="6" spans="1:12" ht="13.5" customHeight="1">
      <c r="A6" s="51" t="s">
        <v>50</v>
      </c>
      <c r="B6" s="70">
        <v>43.95</v>
      </c>
      <c r="C6" s="70">
        <v>13.5</v>
      </c>
      <c r="D6" s="70">
        <v>108.52</v>
      </c>
      <c r="E6" s="70">
        <v>74.17</v>
      </c>
      <c r="F6" s="70">
        <v>34.35</v>
      </c>
      <c r="G6" s="72">
        <f t="shared" si="0"/>
        <v>-39.82</v>
      </c>
      <c r="H6" s="72">
        <f>D6-C6</f>
        <v>95.02</v>
      </c>
      <c r="I6" s="89"/>
      <c r="K6" s="124"/>
      <c r="L6" s="124"/>
    </row>
    <row r="7" spans="1:12" ht="13.5" customHeight="1">
      <c r="A7" s="51" t="s">
        <v>51</v>
      </c>
      <c r="B7" s="70">
        <v>339.11</v>
      </c>
      <c r="C7" s="70">
        <v>160.87</v>
      </c>
      <c r="D7" s="70">
        <v>91.745000000000005</v>
      </c>
      <c r="E7" s="70">
        <v>0</v>
      </c>
      <c r="F7" s="70">
        <v>14.3</v>
      </c>
      <c r="G7" s="72">
        <f t="shared" si="0"/>
        <v>14.3</v>
      </c>
      <c r="H7" s="72">
        <f>D7-C7</f>
        <v>-69.125</v>
      </c>
      <c r="I7" s="89"/>
      <c r="K7" s="124"/>
      <c r="L7" s="124"/>
    </row>
    <row r="8" spans="1:12" ht="13.5" customHeight="1">
      <c r="A8" s="46" t="s">
        <v>52</v>
      </c>
      <c r="B8" s="89" t="s">
        <v>0</v>
      </c>
      <c r="C8" s="89" t="s">
        <v>0</v>
      </c>
      <c r="D8" s="89" t="s">
        <v>0</v>
      </c>
      <c r="E8" s="89" t="s">
        <v>0</v>
      </c>
      <c r="F8" s="89" t="s">
        <v>0</v>
      </c>
      <c r="G8" s="72" t="s">
        <v>0</v>
      </c>
      <c r="H8" s="72" t="s">
        <v>0</v>
      </c>
      <c r="I8" s="89"/>
      <c r="J8" s="89"/>
      <c r="K8" s="124"/>
      <c r="L8" s="124"/>
    </row>
    <row r="9" spans="1:12" ht="13.5" customHeight="1">
      <c r="A9" s="46"/>
      <c r="B9" s="89"/>
      <c r="C9" s="89"/>
      <c r="D9" s="89"/>
      <c r="E9" s="89"/>
      <c r="F9" s="89"/>
      <c r="G9" s="89"/>
      <c r="H9" s="89"/>
      <c r="I9" s="89"/>
      <c r="J9" s="89"/>
      <c r="K9" s="124"/>
      <c r="L9" s="124"/>
    </row>
    <row r="10" spans="1:12" s="9" customFormat="1" ht="15" customHeight="1">
      <c r="A10" s="93" t="s">
        <v>56</v>
      </c>
      <c r="B10" s="94"/>
      <c r="K10" s="105"/>
      <c r="L10" s="105"/>
    </row>
    <row r="11" spans="1:12" s="6" customFormat="1" ht="12.75" customHeight="1">
      <c r="A11" s="5" t="s">
        <v>57</v>
      </c>
      <c r="B11" s="5"/>
      <c r="C11" s="7"/>
      <c r="D11" s="7"/>
      <c r="E11" s="7"/>
      <c r="F11" s="7"/>
      <c r="G11" s="7"/>
      <c r="J11" s="9"/>
      <c r="K11" s="124"/>
      <c r="L11" s="124"/>
    </row>
    <row r="12" spans="1:12" ht="26.25" customHeight="1">
      <c r="A12" s="56"/>
      <c r="B12" s="161" t="s">
        <v>7</v>
      </c>
      <c r="C12" s="54" t="s">
        <v>54</v>
      </c>
      <c r="D12" s="54" t="s">
        <v>55</v>
      </c>
      <c r="E12" s="54" t="s">
        <v>21</v>
      </c>
      <c r="F12" s="54" t="s">
        <v>22</v>
      </c>
      <c r="G12" s="57" t="s">
        <v>32</v>
      </c>
      <c r="H12" s="57" t="s">
        <v>53</v>
      </c>
      <c r="K12" s="124"/>
      <c r="L12" s="124"/>
    </row>
    <row r="13" spans="1:12" ht="12.75" customHeight="1">
      <c r="A13" s="8" t="s">
        <v>48</v>
      </c>
      <c r="B13" s="71">
        <v>353838.48099969001</v>
      </c>
      <c r="C13" s="71">
        <v>99788.957908950004</v>
      </c>
      <c r="D13" s="71">
        <f>D19+D20+D21</f>
        <v>416474.37463641999</v>
      </c>
      <c r="E13" s="71">
        <f>E19+E21+E20</f>
        <v>146200.46363637</v>
      </c>
      <c r="F13" s="71">
        <f>F21</f>
        <v>192492.79999999999</v>
      </c>
      <c r="G13" s="72">
        <f>F13-E13</f>
        <v>46292.336363629991</v>
      </c>
      <c r="H13" s="72">
        <f>+D13-C13</f>
        <v>316685.41672747</v>
      </c>
      <c r="I13" s="137"/>
      <c r="J13" s="9"/>
      <c r="K13" s="124"/>
      <c r="L13" s="124"/>
    </row>
    <row r="14" spans="1:12" ht="12.75" customHeight="1">
      <c r="A14" s="46" t="s">
        <v>58</v>
      </c>
      <c r="B14" s="70" t="s">
        <v>0</v>
      </c>
      <c r="C14" s="70" t="s">
        <v>0</v>
      </c>
      <c r="D14" s="70" t="s">
        <v>0</v>
      </c>
      <c r="E14" s="70" t="s">
        <v>0</v>
      </c>
      <c r="F14" s="70" t="s">
        <v>0</v>
      </c>
      <c r="G14" s="70" t="s">
        <v>0</v>
      </c>
      <c r="H14" s="70" t="s">
        <v>0</v>
      </c>
      <c r="I14" s="138"/>
      <c r="J14" s="9"/>
    </row>
    <row r="15" spans="1:12" ht="12.75" customHeight="1">
      <c r="A15" s="51" t="s">
        <v>50</v>
      </c>
      <c r="B15" s="70" t="s">
        <v>0</v>
      </c>
      <c r="C15" s="70" t="s">
        <v>0</v>
      </c>
      <c r="D15" s="70" t="s">
        <v>0</v>
      </c>
      <c r="E15" s="70" t="s">
        <v>0</v>
      </c>
      <c r="F15" s="70" t="s">
        <v>0</v>
      </c>
      <c r="G15" s="70" t="s">
        <v>0</v>
      </c>
      <c r="H15" s="70" t="s">
        <v>0</v>
      </c>
      <c r="I15" s="138"/>
      <c r="J15" s="9"/>
    </row>
    <row r="16" spans="1:12" ht="12.75" customHeight="1">
      <c r="A16" s="51" t="s">
        <v>51</v>
      </c>
      <c r="B16" s="70" t="s">
        <v>0</v>
      </c>
      <c r="C16" s="70" t="s">
        <v>0</v>
      </c>
      <c r="D16" s="70" t="s">
        <v>0</v>
      </c>
      <c r="E16" s="70" t="s">
        <v>0</v>
      </c>
      <c r="F16" s="70" t="s">
        <v>0</v>
      </c>
      <c r="G16" s="70" t="s">
        <v>0</v>
      </c>
      <c r="H16" s="70" t="s">
        <v>0</v>
      </c>
      <c r="I16" s="138"/>
      <c r="J16" s="9"/>
    </row>
    <row r="17" spans="1:15" ht="12.75" hidden="1" customHeight="1">
      <c r="A17" s="103" t="s">
        <v>59</v>
      </c>
      <c r="B17" s="89"/>
      <c r="C17" s="89"/>
      <c r="D17" s="89"/>
      <c r="E17" s="89"/>
      <c r="F17" s="89"/>
      <c r="G17" s="89"/>
      <c r="H17" s="89"/>
      <c r="I17" s="138"/>
      <c r="J17" s="9"/>
    </row>
    <row r="18" spans="1:15" ht="12.75" customHeight="1">
      <c r="A18" s="46" t="s">
        <v>60</v>
      </c>
      <c r="B18" s="89">
        <v>139.35809090000001</v>
      </c>
      <c r="C18" s="89" t="s">
        <v>0</v>
      </c>
      <c r="D18" s="89" t="s">
        <v>0</v>
      </c>
      <c r="E18" s="89" t="s">
        <v>0</v>
      </c>
      <c r="F18" s="89" t="s">
        <v>0</v>
      </c>
      <c r="G18" s="89" t="s">
        <v>0</v>
      </c>
      <c r="H18" s="89" t="s">
        <v>0</v>
      </c>
      <c r="I18" s="138"/>
      <c r="J18" s="9"/>
    </row>
    <row r="19" spans="1:15" ht="12.75" customHeight="1">
      <c r="A19" s="46" t="s">
        <v>61</v>
      </c>
      <c r="B19" s="89">
        <v>26663.292908790001</v>
      </c>
      <c r="C19" s="89">
        <v>14648.807908950001</v>
      </c>
      <c r="D19" s="89">
        <v>2045.5746364200002</v>
      </c>
      <c r="E19" s="89">
        <v>686.36363636999999</v>
      </c>
      <c r="F19" s="89" t="s">
        <v>0</v>
      </c>
      <c r="G19" s="72">
        <f>-E19</f>
        <v>-686.36363636999999</v>
      </c>
      <c r="H19" s="72">
        <f t="shared" ref="H19:H31" si="1">+D19-C19</f>
        <v>-12603.23327253</v>
      </c>
      <c r="I19" s="139"/>
      <c r="J19" s="11"/>
    </row>
    <row r="20" spans="1:15" ht="12.75" customHeight="1">
      <c r="A20" s="46" t="s">
        <v>62</v>
      </c>
      <c r="B20" s="89">
        <v>1475</v>
      </c>
      <c r="C20" s="89">
        <v>850</v>
      </c>
      <c r="D20" s="89">
        <v>1070</v>
      </c>
      <c r="E20" s="89">
        <v>1070</v>
      </c>
      <c r="F20" s="89" t="s">
        <v>0</v>
      </c>
      <c r="G20" s="72" t="str">
        <f>F20</f>
        <v>-</v>
      </c>
      <c r="H20" s="72">
        <f t="shared" ref="H20" si="2">+D20-C20</f>
        <v>220</v>
      </c>
      <c r="I20" s="139"/>
      <c r="J20" s="9"/>
    </row>
    <row r="21" spans="1:15" ht="12.75" customHeight="1">
      <c r="A21" s="102" t="s">
        <v>63</v>
      </c>
      <c r="B21" s="89">
        <v>325560.83</v>
      </c>
      <c r="C21" s="89">
        <v>84440.15</v>
      </c>
      <c r="D21" s="89">
        <v>413358.8</v>
      </c>
      <c r="E21" s="89">
        <v>144444.1</v>
      </c>
      <c r="F21" s="89">
        <v>192492.79999999999</v>
      </c>
      <c r="G21" s="72">
        <f t="shared" ref="G21:G31" si="3">F21-E21</f>
        <v>48048.699999999983</v>
      </c>
      <c r="H21" s="72">
        <f t="shared" si="1"/>
        <v>328918.65000000002</v>
      </c>
      <c r="I21" s="138"/>
      <c r="J21" s="9"/>
    </row>
    <row r="22" spans="1:15" s="9" customFormat="1" ht="27" hidden="1" customHeight="1">
      <c r="A22" s="102" t="s">
        <v>64</v>
      </c>
      <c r="B22" s="170"/>
      <c r="C22" s="31"/>
      <c r="D22" s="31"/>
      <c r="E22" s="31"/>
      <c r="F22" s="31"/>
      <c r="G22" s="72">
        <f t="shared" si="3"/>
        <v>0</v>
      </c>
      <c r="H22" s="72">
        <f t="shared" si="1"/>
        <v>0</v>
      </c>
      <c r="I22" s="139"/>
      <c r="J22" s="11"/>
    </row>
    <row r="23" spans="1:15" ht="25.5" customHeight="1">
      <c r="A23" s="102" t="s">
        <v>65</v>
      </c>
      <c r="B23" s="70" t="s">
        <v>0</v>
      </c>
      <c r="C23" s="70" t="s">
        <v>0</v>
      </c>
      <c r="D23" s="70" t="s">
        <v>0</v>
      </c>
      <c r="E23" s="70" t="s">
        <v>0</v>
      </c>
      <c r="F23" s="70" t="s">
        <v>0</v>
      </c>
      <c r="G23" s="70" t="s">
        <v>0</v>
      </c>
      <c r="H23" s="70" t="s">
        <v>0</v>
      </c>
      <c r="I23" s="140"/>
      <c r="J23" s="11"/>
    </row>
    <row r="24" spans="1:15" ht="12.75" customHeight="1">
      <c r="A24" s="130" t="s">
        <v>66</v>
      </c>
      <c r="B24" s="31"/>
      <c r="C24" s="31"/>
      <c r="D24" s="31"/>
      <c r="E24" s="31"/>
      <c r="F24" s="31"/>
      <c r="G24" s="72"/>
      <c r="H24" s="72"/>
      <c r="I24" s="6"/>
      <c r="J24" s="11"/>
    </row>
    <row r="25" spans="1:15" ht="26.25" customHeight="1">
      <c r="A25" s="102" t="s">
        <v>67</v>
      </c>
      <c r="B25" s="31">
        <v>10</v>
      </c>
      <c r="C25" s="31">
        <v>6</v>
      </c>
      <c r="D25" s="31">
        <v>8</v>
      </c>
      <c r="E25" s="31">
        <v>8</v>
      </c>
      <c r="F25" s="31">
        <v>8</v>
      </c>
      <c r="G25" s="72">
        <f t="shared" si="3"/>
        <v>0</v>
      </c>
      <c r="H25" s="72">
        <f t="shared" si="1"/>
        <v>2</v>
      </c>
      <c r="I25" s="141"/>
      <c r="J25" s="11"/>
    </row>
    <row r="26" spans="1:15" ht="12.75" customHeight="1">
      <c r="A26" s="102" t="s">
        <v>68</v>
      </c>
      <c r="B26" s="31" t="s">
        <v>0</v>
      </c>
      <c r="C26" s="31" t="s">
        <v>0</v>
      </c>
      <c r="D26" s="31" t="s">
        <v>0</v>
      </c>
      <c r="E26" s="31" t="s">
        <v>0</v>
      </c>
      <c r="F26" s="31" t="s">
        <v>0</v>
      </c>
      <c r="G26" s="31" t="s">
        <v>0</v>
      </c>
      <c r="H26" s="31" t="s">
        <v>0</v>
      </c>
      <c r="I26" s="141"/>
      <c r="J26" s="11"/>
    </row>
    <row r="27" spans="1:15" ht="12.75" customHeight="1">
      <c r="A27" s="102" t="s">
        <v>69</v>
      </c>
      <c r="B27" s="31" t="s">
        <v>0</v>
      </c>
      <c r="C27" s="31" t="s">
        <v>0</v>
      </c>
      <c r="D27" s="31" t="s">
        <v>0</v>
      </c>
      <c r="E27" s="31" t="s">
        <v>0</v>
      </c>
      <c r="F27" s="31" t="s">
        <v>0</v>
      </c>
      <c r="G27" s="31" t="s">
        <v>0</v>
      </c>
      <c r="H27" s="31" t="s">
        <v>0</v>
      </c>
      <c r="I27" s="142"/>
      <c r="J27" s="127"/>
    </row>
    <row r="28" spans="1:15" ht="12.75" hidden="1" customHeight="1">
      <c r="A28" s="102" t="s">
        <v>59</v>
      </c>
      <c r="B28" s="170"/>
      <c r="C28" s="31"/>
      <c r="D28" s="31"/>
      <c r="E28" s="31"/>
      <c r="F28" s="31"/>
      <c r="G28" s="31" t="s">
        <v>0</v>
      </c>
      <c r="H28" s="72">
        <f t="shared" si="1"/>
        <v>0</v>
      </c>
      <c r="I28" s="142"/>
      <c r="J28" s="127"/>
    </row>
    <row r="29" spans="1:15" ht="26.25" customHeight="1">
      <c r="A29" s="102" t="s">
        <v>70</v>
      </c>
      <c r="B29" s="31">
        <v>12.124116691272176</v>
      </c>
      <c r="C29" s="31">
        <v>14</v>
      </c>
      <c r="D29" s="31">
        <v>12</v>
      </c>
      <c r="E29" s="31">
        <v>10</v>
      </c>
      <c r="F29" s="31" t="s">
        <v>0</v>
      </c>
      <c r="G29" s="31" t="s">
        <v>0</v>
      </c>
      <c r="H29" s="72">
        <f t="shared" si="1"/>
        <v>-2</v>
      </c>
      <c r="I29" s="142"/>
      <c r="J29" s="127"/>
    </row>
    <row r="30" spans="1:15">
      <c r="A30" s="102" t="s">
        <v>62</v>
      </c>
      <c r="B30" s="31">
        <v>11.14</v>
      </c>
      <c r="C30" s="31">
        <v>12.092499999999999</v>
      </c>
      <c r="D30" s="31">
        <v>10.140186915887851</v>
      </c>
      <c r="E30" s="31">
        <v>10.140186915887851</v>
      </c>
      <c r="F30" s="31" t="s">
        <v>0</v>
      </c>
      <c r="G30" s="72" t="str">
        <f>F30</f>
        <v>-</v>
      </c>
      <c r="H30" s="72">
        <f t="shared" ref="H30" si="4">+D30-C30</f>
        <v>-1.9523130841121485</v>
      </c>
      <c r="I30" s="142"/>
      <c r="J30" s="9"/>
    </row>
    <row r="31" spans="1:15">
      <c r="A31" s="102" t="s">
        <v>63</v>
      </c>
      <c r="B31" s="31">
        <v>3.7610647511288726</v>
      </c>
      <c r="C31" s="31">
        <v>4.9000000000000004</v>
      </c>
      <c r="D31" s="31">
        <v>2.696252391063394</v>
      </c>
      <c r="E31" s="31">
        <v>1.7850095642535764</v>
      </c>
      <c r="F31" s="31">
        <v>1</v>
      </c>
      <c r="G31" s="72">
        <f t="shared" si="3"/>
        <v>-0.78500956425357638</v>
      </c>
      <c r="H31" s="72">
        <f t="shared" si="1"/>
        <v>-2.2037476089366064</v>
      </c>
      <c r="I31" s="142"/>
      <c r="J31" s="9"/>
    </row>
    <row r="32" spans="1:15" ht="27" hidden="1" customHeight="1">
      <c r="A32" s="46" t="s">
        <v>64</v>
      </c>
      <c r="B32" s="31" t="s">
        <v>0</v>
      </c>
      <c r="C32" s="31" t="s">
        <v>0</v>
      </c>
      <c r="D32" s="31"/>
      <c r="E32" s="31" t="s">
        <v>0</v>
      </c>
      <c r="F32" s="31"/>
      <c r="G32" s="31"/>
      <c r="H32" s="72" t="s">
        <v>0</v>
      </c>
      <c r="I32" s="72" t="s">
        <v>0</v>
      </c>
      <c r="J32" s="32"/>
      <c r="K32" s="11"/>
      <c r="N32" s="2" t="s">
        <v>5</v>
      </c>
      <c r="O32" s="2" t="s">
        <v>0</v>
      </c>
    </row>
    <row r="33" spans="1:11" ht="12" customHeight="1">
      <c r="A33" s="13" t="s">
        <v>71</v>
      </c>
      <c r="D33" s="31"/>
    </row>
    <row r="34" spans="1:11" ht="15" customHeight="1">
      <c r="A34" s="13"/>
      <c r="D34" s="31"/>
    </row>
    <row r="35" spans="1:11" ht="15" customHeight="1">
      <c r="A35" s="42" t="s">
        <v>72</v>
      </c>
      <c r="B35" s="1"/>
    </row>
    <row r="36" spans="1:11" s="6" customFormat="1" ht="12.75" customHeight="1">
      <c r="A36" s="5" t="s">
        <v>57</v>
      </c>
      <c r="B36" s="5"/>
      <c r="C36" s="7"/>
      <c r="D36" s="2"/>
      <c r="E36" s="7"/>
      <c r="F36" s="7"/>
      <c r="G36" s="7"/>
      <c r="I36" s="2"/>
    </row>
    <row r="37" spans="1:11" ht="26.25" customHeight="1">
      <c r="A37" s="56"/>
      <c r="B37" s="161" t="s">
        <v>7</v>
      </c>
      <c r="C37" s="54" t="s">
        <v>54</v>
      </c>
      <c r="D37" s="54" t="s">
        <v>55</v>
      </c>
      <c r="E37" s="54" t="s">
        <v>21</v>
      </c>
      <c r="F37" s="54" t="s">
        <v>22</v>
      </c>
      <c r="G37" s="57" t="s">
        <v>32</v>
      </c>
      <c r="H37" s="57" t="s">
        <v>53</v>
      </c>
      <c r="J37" s="6"/>
    </row>
    <row r="38" spans="1:11" ht="23.25" customHeight="1">
      <c r="A38" s="8" t="s">
        <v>73</v>
      </c>
      <c r="B38" s="111">
        <v>130500</v>
      </c>
      <c r="C38" s="111">
        <v>48500</v>
      </c>
      <c r="D38" s="111">
        <v>40000</v>
      </c>
      <c r="E38" s="111">
        <v>32000</v>
      </c>
      <c r="F38" s="111">
        <v>8000</v>
      </c>
      <c r="G38" s="72">
        <f>F38-E38</f>
        <v>-24000</v>
      </c>
      <c r="H38" s="72">
        <f>D38-C38</f>
        <v>-8500</v>
      </c>
    </row>
    <row r="39" spans="1:11" ht="12.75" customHeight="1">
      <c r="A39" s="50" t="s">
        <v>74</v>
      </c>
      <c r="B39" s="108">
        <v>128500</v>
      </c>
      <c r="C39" s="108">
        <v>48500</v>
      </c>
      <c r="D39" s="108">
        <v>400000</v>
      </c>
      <c r="E39" s="108">
        <v>32000</v>
      </c>
      <c r="F39" s="108">
        <v>8000</v>
      </c>
      <c r="G39" s="72">
        <f t="shared" ref="G39:G61" si="5">F39-E39</f>
        <v>-24000</v>
      </c>
      <c r="H39" s="72">
        <f t="shared" ref="H39:H61" si="6">D39-C39</f>
        <v>351500</v>
      </c>
    </row>
    <row r="40" spans="1:11" ht="12.75" customHeight="1">
      <c r="A40" s="50" t="s">
        <v>75</v>
      </c>
      <c r="B40" s="108">
        <v>2000</v>
      </c>
      <c r="C40" s="108" t="s">
        <v>0</v>
      </c>
      <c r="D40" s="108" t="s">
        <v>0</v>
      </c>
      <c r="E40" s="108" t="s">
        <v>0</v>
      </c>
      <c r="F40" s="108" t="s">
        <v>0</v>
      </c>
      <c r="G40" s="72" t="s">
        <v>0</v>
      </c>
      <c r="H40" s="72" t="s">
        <v>0</v>
      </c>
      <c r="J40" s="87"/>
      <c r="K40" s="160"/>
    </row>
    <row r="41" spans="1:11" ht="12.75" customHeight="1">
      <c r="A41" s="50" t="s">
        <v>76</v>
      </c>
      <c r="B41" s="108" t="s">
        <v>0</v>
      </c>
      <c r="C41" s="108" t="s">
        <v>0</v>
      </c>
      <c r="D41" s="108" t="s">
        <v>0</v>
      </c>
      <c r="E41" s="108" t="s">
        <v>0</v>
      </c>
      <c r="F41" s="108" t="s">
        <v>0</v>
      </c>
      <c r="G41" s="108" t="s">
        <v>0</v>
      </c>
      <c r="H41" s="72" t="s">
        <v>0</v>
      </c>
      <c r="J41" s="87"/>
    </row>
    <row r="42" spans="1:11" ht="12.75" hidden="1" customHeight="1">
      <c r="A42" s="50" t="s">
        <v>77</v>
      </c>
      <c r="B42" s="143"/>
      <c r="C42" s="108"/>
      <c r="D42" s="108"/>
      <c r="E42" s="108"/>
      <c r="F42" s="108"/>
      <c r="G42" s="72">
        <f t="shared" si="5"/>
        <v>0</v>
      </c>
      <c r="H42" s="72">
        <f t="shared" si="6"/>
        <v>0</v>
      </c>
      <c r="J42" s="87"/>
    </row>
    <row r="43" spans="1:11" ht="12.75" hidden="1" customHeight="1">
      <c r="A43" s="50" t="s">
        <v>78</v>
      </c>
      <c r="B43" s="144"/>
      <c r="C43" s="115"/>
      <c r="D43" s="115"/>
      <c r="E43" s="115"/>
      <c r="F43" s="115"/>
      <c r="G43" s="72">
        <f t="shared" si="5"/>
        <v>0</v>
      </c>
      <c r="H43" s="72">
        <f t="shared" si="6"/>
        <v>0</v>
      </c>
      <c r="J43" s="87"/>
    </row>
    <row r="44" spans="1:11" ht="12.75" customHeight="1">
      <c r="A44" s="8" t="s">
        <v>79</v>
      </c>
      <c r="B44" s="111">
        <v>69439.22</v>
      </c>
      <c r="C44" s="111">
        <v>21689.06</v>
      </c>
      <c r="D44" s="111">
        <v>70377.97</v>
      </c>
      <c r="E44" s="111">
        <v>27820.59</v>
      </c>
      <c r="F44" s="111">
        <v>23959.5</v>
      </c>
      <c r="G44" s="72">
        <f t="shared" si="5"/>
        <v>-3861.09</v>
      </c>
      <c r="H44" s="72">
        <f>D44-C44</f>
        <v>48688.91</v>
      </c>
      <c r="J44" s="87"/>
    </row>
    <row r="45" spans="1:11" ht="12.75" customHeight="1">
      <c r="A45" s="50" t="s">
        <v>74</v>
      </c>
      <c r="B45" s="108">
        <v>68639.22</v>
      </c>
      <c r="C45" s="108">
        <v>21689.06</v>
      </c>
      <c r="D45" s="108">
        <v>70377.97</v>
      </c>
      <c r="E45" s="108">
        <v>10000</v>
      </c>
      <c r="F45" s="108">
        <v>23959.5</v>
      </c>
      <c r="G45" s="72">
        <f t="shared" si="5"/>
        <v>13959.5</v>
      </c>
      <c r="H45" s="72">
        <f t="shared" si="6"/>
        <v>48688.91</v>
      </c>
      <c r="J45" s="87"/>
    </row>
    <row r="46" spans="1:11" ht="12.75" customHeight="1">
      <c r="A46" s="50" t="s">
        <v>75</v>
      </c>
      <c r="B46" s="108">
        <v>800</v>
      </c>
      <c r="C46" s="108" t="s">
        <v>0</v>
      </c>
      <c r="D46" s="108" t="s">
        <v>0</v>
      </c>
      <c r="E46" s="108" t="s">
        <v>0</v>
      </c>
      <c r="F46" s="108" t="s">
        <v>0</v>
      </c>
      <c r="G46" s="108" t="s">
        <v>0</v>
      </c>
      <c r="H46" s="108" t="s">
        <v>0</v>
      </c>
      <c r="J46" s="87"/>
    </row>
    <row r="47" spans="1:11" ht="12.75" customHeight="1">
      <c r="A47" s="50" t="s">
        <v>76</v>
      </c>
      <c r="B47" s="108" t="s">
        <v>0</v>
      </c>
      <c r="C47" s="108" t="s">
        <v>0</v>
      </c>
      <c r="D47" s="108" t="s">
        <v>0</v>
      </c>
      <c r="E47" s="108" t="s">
        <v>0</v>
      </c>
      <c r="F47" s="108" t="s">
        <v>0</v>
      </c>
      <c r="G47" s="108" t="s">
        <v>0</v>
      </c>
      <c r="H47" s="108" t="s">
        <v>0</v>
      </c>
      <c r="J47" s="87"/>
    </row>
    <row r="48" spans="1:11" ht="12.75" hidden="1" customHeight="1">
      <c r="A48" s="50" t="s">
        <v>77</v>
      </c>
      <c r="B48" s="115"/>
      <c r="C48" s="115"/>
      <c r="D48" s="115"/>
      <c r="E48" s="115"/>
      <c r="F48" s="115"/>
      <c r="G48" s="72">
        <f t="shared" si="5"/>
        <v>0</v>
      </c>
      <c r="H48" s="72">
        <f t="shared" si="6"/>
        <v>0</v>
      </c>
      <c r="I48" s="2">
        <v>7421</v>
      </c>
      <c r="J48" s="87"/>
    </row>
    <row r="49" spans="1:12" ht="12.75" hidden="1" customHeight="1">
      <c r="A49" s="50" t="s">
        <v>78</v>
      </c>
      <c r="B49" s="115"/>
      <c r="C49" s="115"/>
      <c r="D49" s="115"/>
      <c r="E49" s="115"/>
      <c r="F49" s="115"/>
      <c r="G49" s="72">
        <f t="shared" si="5"/>
        <v>0</v>
      </c>
      <c r="H49" s="72">
        <f t="shared" si="6"/>
        <v>0</v>
      </c>
      <c r="J49" s="87"/>
    </row>
    <row r="50" spans="1:12" ht="12.75" customHeight="1">
      <c r="A50" s="8" t="s">
        <v>80</v>
      </c>
      <c r="B50" s="111">
        <v>67939.679999999993</v>
      </c>
      <c r="C50" s="111">
        <v>21689.06</v>
      </c>
      <c r="D50" s="111">
        <v>35299.370000000003</v>
      </c>
      <c r="E50" s="111">
        <v>10000</v>
      </c>
      <c r="F50" s="111">
        <v>8000</v>
      </c>
      <c r="G50" s="72">
        <f t="shared" si="5"/>
        <v>-2000</v>
      </c>
      <c r="H50" s="72">
        <f t="shared" si="6"/>
        <v>13610.310000000001</v>
      </c>
      <c r="I50" s="12"/>
      <c r="J50" s="87"/>
    </row>
    <row r="51" spans="1:12" ht="12.75" customHeight="1">
      <c r="A51" s="50" t="s">
        <v>74</v>
      </c>
      <c r="B51" s="108">
        <v>67139.679999999993</v>
      </c>
      <c r="C51" s="108">
        <v>21689.06</v>
      </c>
      <c r="D51" s="108">
        <v>35299.370000000003</v>
      </c>
      <c r="E51" s="108">
        <v>10000</v>
      </c>
      <c r="F51" s="108">
        <v>8000</v>
      </c>
      <c r="G51" s="72">
        <f t="shared" si="5"/>
        <v>-2000</v>
      </c>
      <c r="H51" s="72">
        <f t="shared" si="6"/>
        <v>13610.310000000001</v>
      </c>
      <c r="I51" s="12"/>
      <c r="J51" s="87"/>
    </row>
    <row r="52" spans="1:12" ht="12.75" customHeight="1">
      <c r="A52" s="50" t="s">
        <v>75</v>
      </c>
      <c r="B52" s="108">
        <v>800</v>
      </c>
      <c r="C52" s="108" t="s">
        <v>0</v>
      </c>
      <c r="D52" s="108" t="s">
        <v>0</v>
      </c>
      <c r="E52" s="108" t="s">
        <v>0</v>
      </c>
      <c r="F52" s="108" t="s">
        <v>0</v>
      </c>
      <c r="G52" s="108" t="s">
        <v>0</v>
      </c>
      <c r="H52" s="108" t="s">
        <v>0</v>
      </c>
      <c r="J52" s="87"/>
    </row>
    <row r="53" spans="1:12" ht="12.75" customHeight="1">
      <c r="A53" s="50" t="s">
        <v>76</v>
      </c>
      <c r="B53" s="108" t="s">
        <v>0</v>
      </c>
      <c r="C53" s="108" t="s">
        <v>0</v>
      </c>
      <c r="D53" s="108" t="s">
        <v>0</v>
      </c>
      <c r="E53" s="108" t="s">
        <v>0</v>
      </c>
      <c r="F53" s="108" t="s">
        <v>0</v>
      </c>
      <c r="G53" s="108" t="s">
        <v>0</v>
      </c>
      <c r="H53" s="108" t="s">
        <v>0</v>
      </c>
      <c r="J53" s="87"/>
    </row>
    <row r="54" spans="1:12" ht="12.75" hidden="1" customHeight="1">
      <c r="A54" s="50" t="s">
        <v>77</v>
      </c>
      <c r="B54" s="144"/>
      <c r="C54" s="115"/>
      <c r="D54" s="115"/>
      <c r="E54" s="115"/>
      <c r="F54" s="115"/>
      <c r="G54" s="72">
        <f t="shared" si="5"/>
        <v>0</v>
      </c>
      <c r="H54" s="72">
        <f t="shared" si="6"/>
        <v>0</v>
      </c>
      <c r="J54" s="87"/>
    </row>
    <row r="55" spans="1:12" ht="12.75" hidden="1" customHeight="1">
      <c r="A55" s="50" t="s">
        <v>78</v>
      </c>
      <c r="B55" s="144"/>
      <c r="C55" s="115"/>
      <c r="D55" s="115"/>
      <c r="E55" s="115"/>
      <c r="F55" s="115"/>
      <c r="G55" s="72">
        <f t="shared" si="5"/>
        <v>0</v>
      </c>
      <c r="H55" s="72">
        <f t="shared" si="6"/>
        <v>0</v>
      </c>
      <c r="J55" s="87"/>
    </row>
    <row r="56" spans="1:12" ht="23.25" customHeight="1">
      <c r="A56" s="8" t="s">
        <v>81</v>
      </c>
      <c r="B56" s="162">
        <v>9.9158618299759009</v>
      </c>
      <c r="C56" s="162">
        <v>10.91</v>
      </c>
      <c r="D56" s="162">
        <v>6.7647398174324582</v>
      </c>
      <c r="E56" s="162">
        <v>5.9110762714870635</v>
      </c>
      <c r="F56" s="162">
        <v>1.1741293270758311</v>
      </c>
      <c r="G56" s="72">
        <f t="shared" si="5"/>
        <v>-4.7369469444112324</v>
      </c>
      <c r="H56" s="72">
        <f t="shared" si="6"/>
        <v>-4.1452601825675419</v>
      </c>
      <c r="I56" s="65"/>
      <c r="J56" s="87"/>
    </row>
    <row r="57" spans="1:12" ht="12" customHeight="1">
      <c r="A57" s="50" t="s">
        <v>74</v>
      </c>
      <c r="B57" s="163">
        <v>9.9170429331382834</v>
      </c>
      <c r="C57" s="163">
        <v>10.91</v>
      </c>
      <c r="D57" s="163">
        <v>6.7647398174324582</v>
      </c>
      <c r="E57" s="163">
        <v>5.9110762714870635</v>
      </c>
      <c r="F57" s="163">
        <v>1.1741293270758311</v>
      </c>
      <c r="G57" s="72">
        <f t="shared" si="5"/>
        <v>-4.7369469444112324</v>
      </c>
      <c r="H57" s="72">
        <f t="shared" si="6"/>
        <v>-4.1452601825675419</v>
      </c>
      <c r="I57" s="65"/>
      <c r="J57" s="87"/>
    </row>
    <row r="58" spans="1:12" ht="12" customHeight="1">
      <c r="A58" s="50" t="s">
        <v>75</v>
      </c>
      <c r="B58" s="163">
        <v>9.8501596377490426</v>
      </c>
      <c r="C58" s="163" t="s">
        <v>0</v>
      </c>
      <c r="D58" s="163" t="s">
        <v>0</v>
      </c>
      <c r="E58" s="163" t="s">
        <v>0</v>
      </c>
      <c r="F58" s="163" t="s">
        <v>0</v>
      </c>
      <c r="G58" s="163" t="s">
        <v>0</v>
      </c>
      <c r="H58" s="163" t="s">
        <v>0</v>
      </c>
      <c r="I58" s="65"/>
      <c r="J58" s="87"/>
    </row>
    <row r="59" spans="1:12" ht="12" customHeight="1">
      <c r="A59" s="50" t="s">
        <v>76</v>
      </c>
      <c r="B59" s="163" t="s">
        <v>0</v>
      </c>
      <c r="C59" s="163" t="s">
        <v>0</v>
      </c>
      <c r="D59" s="163" t="s">
        <v>0</v>
      </c>
      <c r="E59" s="163" t="s">
        <v>0</v>
      </c>
      <c r="F59" s="163" t="s">
        <v>0</v>
      </c>
      <c r="G59" s="163" t="s">
        <v>0</v>
      </c>
      <c r="H59" s="163" t="s">
        <v>0</v>
      </c>
      <c r="I59" s="65"/>
      <c r="J59" s="87"/>
    </row>
    <row r="60" spans="1:12" ht="12" hidden="1" customHeight="1">
      <c r="A60" s="50" t="s">
        <v>1</v>
      </c>
      <c r="B60" s="84">
        <v>0</v>
      </c>
      <c r="C60" s="84"/>
      <c r="D60" s="108"/>
      <c r="E60" s="84">
        <v>0</v>
      </c>
      <c r="F60" s="84"/>
      <c r="G60" s="72">
        <f t="shared" si="5"/>
        <v>0</v>
      </c>
      <c r="H60" s="72">
        <f t="shared" si="6"/>
        <v>0</v>
      </c>
      <c r="I60" s="87"/>
      <c r="J60" s="65"/>
      <c r="K60" s="72">
        <f t="shared" ref="K60:K61" si="7">F60-E60</f>
        <v>0</v>
      </c>
      <c r="L60" s="72">
        <f t="shared" ref="L60:L61" si="8">F60-D60</f>
        <v>0</v>
      </c>
    </row>
    <row r="61" spans="1:12" ht="12" hidden="1" customHeight="1">
      <c r="A61" s="50" t="s">
        <v>2</v>
      </c>
      <c r="B61" s="84">
        <v>0</v>
      </c>
      <c r="C61" s="84"/>
      <c r="D61" s="108"/>
      <c r="E61" s="84">
        <v>0</v>
      </c>
      <c r="F61" s="84"/>
      <c r="G61" s="72">
        <f t="shared" si="5"/>
        <v>0</v>
      </c>
      <c r="H61" s="72">
        <f t="shared" si="6"/>
        <v>0</v>
      </c>
      <c r="K61" s="72">
        <f t="shared" si="7"/>
        <v>0</v>
      </c>
      <c r="L61" s="72">
        <f t="shared" si="8"/>
        <v>0</v>
      </c>
    </row>
    <row r="62" spans="1:12" ht="13.5" customHeight="1"/>
    <row r="63" spans="1:12">
      <c r="E63" s="107"/>
    </row>
  </sheetData>
  <phoneticPr fontId="8" type="noConversion"/>
  <pageMargins left="0.74803149606299213" right="0.23622047244094491" top="0.62992125984251968" bottom="0.23622047244094491" header="0.4724409448818898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O53"/>
  <sheetViews>
    <sheetView workbookViewId="0">
      <selection activeCell="B32" sqref="B32:H32"/>
    </sheetView>
  </sheetViews>
  <sheetFormatPr defaultRowHeight="11.25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3" ht="15" customHeight="1">
      <c r="A1" s="42" t="s">
        <v>82</v>
      </c>
      <c r="B1" s="1"/>
      <c r="J1"/>
    </row>
    <row r="2" spans="1:13" s="6" customFormat="1" ht="12.75" customHeight="1">
      <c r="A2" s="5" t="s">
        <v>83</v>
      </c>
      <c r="B2" s="5"/>
      <c r="C2" s="7"/>
      <c r="D2" s="7"/>
      <c r="E2" s="7"/>
      <c r="F2" s="7"/>
      <c r="G2" s="7"/>
    </row>
    <row r="3" spans="1:13" ht="26.25" customHeight="1">
      <c r="A3" s="56"/>
      <c r="B3" s="161" t="s">
        <v>7</v>
      </c>
      <c r="C3" s="54" t="s">
        <v>54</v>
      </c>
      <c r="D3" s="54" t="s">
        <v>55</v>
      </c>
      <c r="E3" s="54" t="s">
        <v>21</v>
      </c>
      <c r="F3" s="54" t="s">
        <v>22</v>
      </c>
      <c r="G3" s="57" t="s">
        <v>32</v>
      </c>
      <c r="H3" s="57" t="s">
        <v>53</v>
      </c>
    </row>
    <row r="4" spans="1:13" ht="12.75" customHeight="1">
      <c r="A4" s="63" t="s">
        <v>84</v>
      </c>
      <c r="B4" s="111">
        <v>6638.4</v>
      </c>
      <c r="C4" s="111">
        <v>2143.4</v>
      </c>
      <c r="D4" s="111">
        <v>1801</v>
      </c>
      <c r="E4" s="111">
        <f>E5+E6+E7</f>
        <v>407</v>
      </c>
      <c r="F4" s="111">
        <v>640</v>
      </c>
      <c r="G4" s="72">
        <f>F4-E4</f>
        <v>233</v>
      </c>
      <c r="H4" s="72">
        <f>+D4-C4</f>
        <v>-342.40000000000009</v>
      </c>
      <c r="K4" s="88"/>
      <c r="L4" s="88"/>
      <c r="M4" s="88"/>
    </row>
    <row r="5" spans="1:13" ht="12.75" customHeight="1">
      <c r="A5" s="64" t="s">
        <v>85</v>
      </c>
      <c r="B5" s="108">
        <v>393</v>
      </c>
      <c r="C5" s="108">
        <v>88</v>
      </c>
      <c r="D5" s="108">
        <v>191</v>
      </c>
      <c r="E5" s="108">
        <v>17</v>
      </c>
      <c r="F5" s="108">
        <v>140</v>
      </c>
      <c r="G5" s="72">
        <f t="shared" ref="G5:G25" si="0">F5-E5</f>
        <v>123</v>
      </c>
      <c r="H5" s="72">
        <f t="shared" ref="H5:H25" si="1">+D5-C5</f>
        <v>103</v>
      </c>
      <c r="K5" s="88"/>
      <c r="L5" s="88"/>
      <c r="M5" s="88"/>
    </row>
    <row r="6" spans="1:13" ht="12.75" customHeight="1">
      <c r="A6" s="64" t="s">
        <v>86</v>
      </c>
      <c r="B6" s="108">
        <v>1508</v>
      </c>
      <c r="C6" s="108">
        <v>538</v>
      </c>
      <c r="D6" s="108">
        <v>410</v>
      </c>
      <c r="E6" s="108">
        <v>90</v>
      </c>
      <c r="F6" s="108">
        <v>200</v>
      </c>
      <c r="G6" s="72">
        <f t="shared" si="0"/>
        <v>110</v>
      </c>
      <c r="H6" s="72">
        <f t="shared" si="1"/>
        <v>-128</v>
      </c>
      <c r="K6" s="88"/>
      <c r="L6" s="88"/>
      <c r="M6" s="88"/>
    </row>
    <row r="7" spans="1:13" ht="12.75" customHeight="1">
      <c r="A7" s="64" t="s">
        <v>87</v>
      </c>
      <c r="B7" s="108">
        <v>4737.3999999999996</v>
      </c>
      <c r="C7" s="108">
        <v>1517.4</v>
      </c>
      <c r="D7" s="108">
        <v>1200</v>
      </c>
      <c r="E7" s="108">
        <v>300</v>
      </c>
      <c r="F7" s="108">
        <v>300</v>
      </c>
      <c r="G7" s="72">
        <f t="shared" si="0"/>
        <v>0</v>
      </c>
      <c r="H7" s="72">
        <f t="shared" si="1"/>
        <v>-317.40000000000009</v>
      </c>
      <c r="K7" s="88"/>
      <c r="L7" s="88"/>
      <c r="M7" s="88"/>
    </row>
    <row r="8" spans="1:13" ht="13.5" hidden="1" customHeight="1">
      <c r="A8" s="64" t="s">
        <v>88</v>
      </c>
      <c r="B8" s="108"/>
      <c r="C8" s="108"/>
      <c r="D8" s="108"/>
      <c r="E8" s="108"/>
      <c r="F8" s="108"/>
      <c r="G8" s="72">
        <f t="shared" si="0"/>
        <v>0</v>
      </c>
      <c r="H8" s="72">
        <f t="shared" si="1"/>
        <v>0</v>
      </c>
      <c r="K8" s="88"/>
      <c r="L8" s="88"/>
      <c r="M8" s="88"/>
    </row>
    <row r="9" spans="1:13" ht="12.75" hidden="1" customHeight="1">
      <c r="A9" s="64" t="s">
        <v>89</v>
      </c>
      <c r="B9" s="108"/>
      <c r="C9" s="108"/>
      <c r="D9" s="108"/>
      <c r="E9" s="108"/>
      <c r="F9" s="108"/>
      <c r="G9" s="72">
        <f t="shared" si="0"/>
        <v>0</v>
      </c>
      <c r="H9" s="72">
        <f t="shared" si="1"/>
        <v>0</v>
      </c>
      <c r="K9" s="88"/>
      <c r="L9" s="88"/>
      <c r="M9" s="88"/>
    </row>
    <row r="10" spans="1:13" ht="12.75" customHeight="1">
      <c r="A10" s="63" t="s">
        <v>90</v>
      </c>
      <c r="B10" s="111">
        <v>4806.174</v>
      </c>
      <c r="C10" s="111">
        <v>1463.63</v>
      </c>
      <c r="D10" s="111">
        <f>D12+D11+D13</f>
        <v>2082.2619999999997</v>
      </c>
      <c r="E10" s="111">
        <f>E11+E12+E13</f>
        <v>653.6</v>
      </c>
      <c r="F10" s="111">
        <f>F12+F11+F13</f>
        <v>1035.345</v>
      </c>
      <c r="G10" s="72">
        <f t="shared" si="0"/>
        <v>381.745</v>
      </c>
      <c r="H10" s="72">
        <f t="shared" si="1"/>
        <v>618.63199999999961</v>
      </c>
      <c r="J10" s="12"/>
      <c r="K10" s="88"/>
      <c r="L10" s="88"/>
      <c r="M10" s="88"/>
    </row>
    <row r="11" spans="1:13" ht="12.75" customHeight="1">
      <c r="A11" s="64" t="s">
        <v>91</v>
      </c>
      <c r="B11" s="108">
        <v>35.549999999999997</v>
      </c>
      <c r="C11" s="108">
        <v>7.5</v>
      </c>
      <c r="D11" s="108">
        <v>130.5</v>
      </c>
      <c r="E11" s="108">
        <v>22</v>
      </c>
      <c r="F11" s="108">
        <v>100</v>
      </c>
      <c r="G11" s="72">
        <f t="shared" si="0"/>
        <v>78</v>
      </c>
      <c r="H11" s="72">
        <f t="shared" si="1"/>
        <v>123</v>
      </c>
      <c r="J11" s="12"/>
      <c r="K11" s="88"/>
      <c r="L11" s="88"/>
      <c r="M11" s="88"/>
    </row>
    <row r="12" spans="1:13" ht="12.75" customHeight="1">
      <c r="A12" s="64" t="s">
        <v>86</v>
      </c>
      <c r="B12" s="108">
        <v>1184.1600000000001</v>
      </c>
      <c r="C12" s="108">
        <v>412.52</v>
      </c>
      <c r="D12" s="108">
        <v>613.5</v>
      </c>
      <c r="E12" s="108">
        <v>163</v>
      </c>
      <c r="F12" s="108">
        <v>390.5</v>
      </c>
      <c r="G12" s="72">
        <f t="shared" si="0"/>
        <v>227.5</v>
      </c>
      <c r="H12" s="72">
        <f t="shared" si="1"/>
        <v>200.98000000000002</v>
      </c>
      <c r="K12" s="88"/>
      <c r="L12" s="88"/>
      <c r="M12" s="88"/>
    </row>
    <row r="13" spans="1:13" ht="12.75" customHeight="1">
      <c r="A13" s="119" t="s">
        <v>87</v>
      </c>
      <c r="B13" s="108">
        <v>3586.4639999999999</v>
      </c>
      <c r="C13" s="108">
        <v>1043.6099999999999</v>
      </c>
      <c r="D13" s="108">
        <v>1338.2619999999999</v>
      </c>
      <c r="E13" s="108">
        <v>468.6</v>
      </c>
      <c r="F13" s="108">
        <v>544.84500000000003</v>
      </c>
      <c r="G13" s="72">
        <f t="shared" si="0"/>
        <v>76.245000000000005</v>
      </c>
      <c r="H13" s="72">
        <f t="shared" si="1"/>
        <v>294.65200000000004</v>
      </c>
      <c r="K13" s="88"/>
      <c r="L13" s="88"/>
      <c r="M13" s="88"/>
    </row>
    <row r="14" spans="1:13" ht="12.75" hidden="1" customHeight="1">
      <c r="A14" s="119" t="s">
        <v>88</v>
      </c>
      <c r="B14" s="143"/>
      <c r="C14" s="108"/>
      <c r="D14" s="108"/>
      <c r="E14" s="108"/>
      <c r="F14" s="108"/>
      <c r="G14" s="72">
        <f t="shared" si="0"/>
        <v>0</v>
      </c>
      <c r="H14" s="72">
        <f t="shared" si="1"/>
        <v>0</v>
      </c>
      <c r="K14" s="88"/>
      <c r="L14" s="88"/>
      <c r="M14" s="88"/>
    </row>
    <row r="15" spans="1:13" ht="12.75" hidden="1" customHeight="1">
      <c r="A15" s="119" t="s">
        <v>89</v>
      </c>
      <c r="B15" s="143"/>
      <c r="C15" s="108"/>
      <c r="D15" s="108"/>
      <c r="E15" s="108"/>
      <c r="F15" s="108"/>
      <c r="G15" s="72">
        <f t="shared" si="0"/>
        <v>0</v>
      </c>
      <c r="H15" s="72">
        <f t="shared" si="1"/>
        <v>0</v>
      </c>
      <c r="K15" s="88"/>
      <c r="L15" s="88"/>
      <c r="M15" s="88"/>
    </row>
    <row r="16" spans="1:13" ht="12.75" customHeight="1">
      <c r="A16" s="109" t="s">
        <v>92</v>
      </c>
      <c r="B16" s="111">
        <v>3777.33</v>
      </c>
      <c r="C16" s="111">
        <v>1116.81</v>
      </c>
      <c r="D16" s="111">
        <v>1891.61</v>
      </c>
      <c r="E16" s="111">
        <f>E17+E18+E19</f>
        <v>546</v>
      </c>
      <c r="F16" s="111">
        <v>952.3</v>
      </c>
      <c r="G16" s="72">
        <f t="shared" si="0"/>
        <v>406.29999999999995</v>
      </c>
      <c r="H16" s="72">
        <f t="shared" si="1"/>
        <v>774.8</v>
      </c>
      <c r="K16" s="88"/>
      <c r="L16" s="88"/>
      <c r="M16" s="88"/>
    </row>
    <row r="17" spans="1:15" ht="12.75" customHeight="1">
      <c r="A17" s="64" t="s">
        <v>91</v>
      </c>
      <c r="B17" s="108">
        <v>14</v>
      </c>
      <c r="C17" s="108">
        <v>4</v>
      </c>
      <c r="D17" s="108">
        <v>127</v>
      </c>
      <c r="E17" s="108">
        <v>18.5</v>
      </c>
      <c r="F17" s="108">
        <v>100</v>
      </c>
      <c r="G17" s="72">
        <f t="shared" si="0"/>
        <v>81.5</v>
      </c>
      <c r="H17" s="72">
        <f t="shared" si="1"/>
        <v>123</v>
      </c>
      <c r="K17" s="88"/>
      <c r="L17" s="88"/>
      <c r="M17" s="88"/>
    </row>
    <row r="18" spans="1:15" ht="12.75" customHeight="1">
      <c r="A18" s="64" t="s">
        <v>86</v>
      </c>
      <c r="B18" s="108">
        <v>878.87</v>
      </c>
      <c r="C18" s="108">
        <v>219.65</v>
      </c>
      <c r="D18" s="108">
        <v>560</v>
      </c>
      <c r="E18" s="108">
        <v>160</v>
      </c>
      <c r="F18" s="108">
        <v>340</v>
      </c>
      <c r="G18" s="72">
        <f t="shared" si="0"/>
        <v>180</v>
      </c>
      <c r="H18" s="72">
        <f t="shared" si="1"/>
        <v>340.35</v>
      </c>
      <c r="I18" s="116"/>
      <c r="K18" s="88"/>
      <c r="L18" s="88"/>
      <c r="M18" s="88"/>
    </row>
    <row r="19" spans="1:15" ht="12.75" customHeight="1">
      <c r="A19" s="119" t="s">
        <v>87</v>
      </c>
      <c r="B19" s="108">
        <v>2884.46</v>
      </c>
      <c r="C19" s="108">
        <v>893.16</v>
      </c>
      <c r="D19" s="108">
        <v>1204.6099999999999</v>
      </c>
      <c r="E19" s="108">
        <v>367.5</v>
      </c>
      <c r="F19" s="108">
        <v>512.29999999999995</v>
      </c>
      <c r="G19" s="72">
        <f t="shared" si="0"/>
        <v>144.79999999999995</v>
      </c>
      <c r="H19" s="72">
        <f t="shared" si="1"/>
        <v>311.44999999999993</v>
      </c>
      <c r="K19" s="88"/>
      <c r="L19" s="88"/>
      <c r="M19" s="88"/>
    </row>
    <row r="20" spans="1:15" ht="12.75" hidden="1" customHeight="1">
      <c r="A20" s="119" t="s">
        <v>88</v>
      </c>
      <c r="B20" s="143"/>
      <c r="C20" s="108"/>
      <c r="D20" s="108"/>
      <c r="E20" s="108"/>
      <c r="F20" s="108"/>
      <c r="G20" s="72">
        <f t="shared" si="0"/>
        <v>0</v>
      </c>
      <c r="H20" s="72">
        <f t="shared" si="1"/>
        <v>0</v>
      </c>
      <c r="K20" s="88"/>
      <c r="L20" s="88"/>
      <c r="M20" s="88"/>
    </row>
    <row r="21" spans="1:15" ht="12.75" hidden="1" customHeight="1">
      <c r="A21" s="119" t="s">
        <v>89</v>
      </c>
      <c r="B21" s="143"/>
      <c r="C21" s="108"/>
      <c r="D21" s="108"/>
      <c r="E21" s="108"/>
      <c r="F21" s="108"/>
      <c r="G21" s="72">
        <f t="shared" si="0"/>
        <v>0</v>
      </c>
      <c r="H21" s="72">
        <f t="shared" si="1"/>
        <v>0</v>
      </c>
      <c r="K21" s="88"/>
      <c r="L21" s="88"/>
      <c r="M21" s="88"/>
    </row>
    <row r="22" spans="1:15" ht="12.75" customHeight="1">
      <c r="A22" s="109" t="s">
        <v>93</v>
      </c>
      <c r="B22" s="162">
        <v>12.762447126132999</v>
      </c>
      <c r="C22" s="162">
        <v>12.2</v>
      </c>
      <c r="D22" s="162">
        <v>13.897059490821755</v>
      </c>
      <c r="E22" s="162">
        <v>14.207448680351906</v>
      </c>
      <c r="F22" s="162">
        <v>10.697798250511818</v>
      </c>
      <c r="G22" s="72">
        <f t="shared" si="0"/>
        <v>-3.5096504298400877</v>
      </c>
      <c r="H22" s="72">
        <f t="shared" si="1"/>
        <v>1.697059490821756</v>
      </c>
      <c r="J22" s="65"/>
      <c r="K22" s="88"/>
      <c r="L22" s="88"/>
      <c r="M22" s="88"/>
    </row>
    <row r="23" spans="1:15" ht="12.75" customHeight="1">
      <c r="A23" s="64" t="s">
        <v>91</v>
      </c>
      <c r="B23" s="163">
        <v>8.0649999999999995</v>
      </c>
      <c r="C23" s="163">
        <v>4.5999999999999996</v>
      </c>
      <c r="D23" s="163">
        <v>5.0183333333333335</v>
      </c>
      <c r="E23" s="163">
        <v>5.74</v>
      </c>
      <c r="F23" s="163">
        <v>4.3150000000000004</v>
      </c>
      <c r="G23" s="72">
        <f t="shared" si="0"/>
        <v>-1.4249999999999998</v>
      </c>
      <c r="H23" s="72">
        <f t="shared" si="1"/>
        <v>0.41833333333333389</v>
      </c>
      <c r="J23" s="65"/>
      <c r="K23" s="88"/>
      <c r="L23" s="88"/>
      <c r="M23" s="88"/>
    </row>
    <row r="24" spans="1:15" ht="12.75" customHeight="1">
      <c r="A24" s="64" t="s">
        <v>86</v>
      </c>
      <c r="B24" s="163">
        <v>12.084720693260245</v>
      </c>
      <c r="C24" s="163">
        <v>11.6</v>
      </c>
      <c r="D24" s="163">
        <v>12.408611111111112</v>
      </c>
      <c r="E24" s="163">
        <v>12.479166666666666</v>
      </c>
      <c r="F24" s="163">
        <v>10.713333333333333</v>
      </c>
      <c r="G24" s="72">
        <f t="shared" si="0"/>
        <v>-1.7658333333333331</v>
      </c>
      <c r="H24" s="72">
        <f t="shared" si="1"/>
        <v>0.80861111111111228</v>
      </c>
      <c r="J24" s="65"/>
      <c r="K24" s="88"/>
      <c r="L24" s="88"/>
      <c r="M24" s="88"/>
    </row>
    <row r="25" spans="1:15" ht="12.75" customHeight="1">
      <c r="A25" s="64" t="s">
        <v>87</v>
      </c>
      <c r="B25" s="163">
        <v>13.020777081458638</v>
      </c>
      <c r="C25" s="163">
        <v>12.4</v>
      </c>
      <c r="D25" s="163">
        <v>15.091337123945788</v>
      </c>
      <c r="E25" s="163">
        <v>15.145670103092783</v>
      </c>
      <c r="F25" s="163">
        <v>13.687833254828073</v>
      </c>
      <c r="G25" s="72">
        <f t="shared" si="0"/>
        <v>-1.4578368482647104</v>
      </c>
      <c r="H25" s="72">
        <f t="shared" si="1"/>
        <v>2.6913371239457877</v>
      </c>
      <c r="J25" s="65"/>
      <c r="K25" s="88"/>
      <c r="L25" s="88"/>
      <c r="M25" s="88"/>
    </row>
    <row r="26" spans="1:15" ht="12.75" hidden="1" customHeight="1">
      <c r="A26" s="64" t="s">
        <v>3</v>
      </c>
      <c r="B26" s="85">
        <v>0</v>
      </c>
      <c r="C26" s="83">
        <v>0</v>
      </c>
      <c r="D26" s="85">
        <v>0</v>
      </c>
      <c r="E26" s="85"/>
      <c r="F26" s="85"/>
      <c r="G26" s="72">
        <f t="shared" ref="G26:G27" si="2">F26-E26</f>
        <v>0</v>
      </c>
      <c r="H26" s="72">
        <f t="shared" ref="H26:H27" si="3">+D26-C26</f>
        <v>0</v>
      </c>
      <c r="I26"/>
      <c r="K26" s="2" t="b">
        <f>B26=C26</f>
        <v>1</v>
      </c>
      <c r="M26" s="88"/>
      <c r="N26" s="88"/>
      <c r="O26" s="88"/>
    </row>
    <row r="27" spans="1:15" ht="12.75" hidden="1" customHeight="1">
      <c r="A27" s="64" t="s">
        <v>4</v>
      </c>
      <c r="B27" s="85">
        <v>0</v>
      </c>
      <c r="C27" s="83">
        <v>0</v>
      </c>
      <c r="D27" s="85">
        <v>0</v>
      </c>
      <c r="E27" s="85"/>
      <c r="F27" s="85"/>
      <c r="G27" s="72">
        <f t="shared" si="2"/>
        <v>0</v>
      </c>
      <c r="H27" s="72">
        <f t="shared" si="3"/>
        <v>0</v>
      </c>
      <c r="I27"/>
      <c r="K27" s="2" t="b">
        <f>B27=C27</f>
        <v>1</v>
      </c>
      <c r="M27" s="88"/>
      <c r="N27" s="88"/>
      <c r="O27" s="88"/>
    </row>
    <row r="28" spans="1:15" ht="15" customHeight="1">
      <c r="C28" s="9"/>
    </row>
    <row r="29" spans="1:15" ht="15" customHeight="1">
      <c r="A29" s="42"/>
      <c r="B29" s="1"/>
      <c r="J29"/>
    </row>
    <row r="30" spans="1:15" s="6" customFormat="1" ht="12.75" customHeight="1">
      <c r="A30" s="146" t="s">
        <v>94</v>
      </c>
      <c r="B30" s="147"/>
      <c r="C30" s="148"/>
      <c r="D30" s="148"/>
      <c r="E30" s="148"/>
      <c r="F30" s="148"/>
      <c r="G30" s="148"/>
      <c r="H30" s="148"/>
      <c r="K30" s="125"/>
    </row>
    <row r="31" spans="1:15" ht="12.75" customHeight="1">
      <c r="A31" s="149" t="s">
        <v>83</v>
      </c>
      <c r="B31" s="149"/>
      <c r="C31" s="150"/>
      <c r="D31" s="150"/>
      <c r="E31" s="150"/>
      <c r="F31" s="150"/>
      <c r="G31" s="150"/>
      <c r="H31" s="151"/>
      <c r="I31" s="111"/>
      <c r="J31" s="108"/>
      <c r="K31" s="31"/>
      <c r="L31" s="133"/>
    </row>
    <row r="32" spans="1:15" ht="26.25" customHeight="1">
      <c r="A32" s="56"/>
      <c r="B32" s="161" t="s">
        <v>7</v>
      </c>
      <c r="C32" s="54" t="s">
        <v>54</v>
      </c>
      <c r="D32" s="54" t="s">
        <v>55</v>
      </c>
      <c r="E32" s="54" t="s">
        <v>21</v>
      </c>
      <c r="F32" s="54" t="s">
        <v>22</v>
      </c>
      <c r="G32" s="57" t="s">
        <v>32</v>
      </c>
      <c r="H32" s="57" t="s">
        <v>53</v>
      </c>
    </row>
    <row r="33" spans="1:12" ht="12.75" customHeight="1">
      <c r="A33" s="152" t="s">
        <v>84</v>
      </c>
      <c r="B33" s="153">
        <v>7651.8</v>
      </c>
      <c r="C33" s="153">
        <v>1943.8</v>
      </c>
      <c r="D33" s="153">
        <v>2100</v>
      </c>
      <c r="E33" s="153">
        <v>450</v>
      </c>
      <c r="F33" s="153">
        <v>450</v>
      </c>
      <c r="G33" s="154">
        <f>+F33-E33</f>
        <v>0</v>
      </c>
      <c r="H33" s="154">
        <f>+D33-C33</f>
        <v>156.20000000000005</v>
      </c>
      <c r="I33" s="108"/>
      <c r="J33" s="108"/>
      <c r="K33" s="104"/>
      <c r="L33" s="133"/>
    </row>
    <row r="34" spans="1:12" ht="12.75" customHeight="1">
      <c r="A34" s="155" t="s">
        <v>95</v>
      </c>
      <c r="B34" s="156">
        <v>5226.8</v>
      </c>
      <c r="C34" s="156">
        <v>1693.8</v>
      </c>
      <c r="D34" s="156">
        <v>1800</v>
      </c>
      <c r="E34" s="156">
        <v>450</v>
      </c>
      <c r="F34" s="156">
        <v>450</v>
      </c>
      <c r="G34" s="154">
        <f t="shared" ref="G34:G49" si="4">+F34-E34</f>
        <v>0</v>
      </c>
      <c r="H34" s="154">
        <f t="shared" ref="H34:H49" si="5">+D34-C34</f>
        <v>106.20000000000005</v>
      </c>
      <c r="I34" s="108"/>
      <c r="J34" s="73"/>
      <c r="K34" s="133"/>
      <c r="L34" s="133"/>
    </row>
    <row r="35" spans="1:12" ht="12.75" customHeight="1">
      <c r="A35" s="155" t="s">
        <v>96</v>
      </c>
      <c r="B35" s="156">
        <v>1410</v>
      </c>
      <c r="C35" s="156">
        <v>250</v>
      </c>
      <c r="D35" s="156" t="s">
        <v>0</v>
      </c>
      <c r="E35" s="156" t="s">
        <v>0</v>
      </c>
      <c r="F35" s="156" t="s">
        <v>0</v>
      </c>
      <c r="G35" s="156" t="s">
        <v>0</v>
      </c>
      <c r="H35" s="154">
        <f>-C35</f>
        <v>-250</v>
      </c>
      <c r="I35" s="108"/>
      <c r="J35" s="73"/>
      <c r="K35" s="133"/>
      <c r="L35" s="133"/>
    </row>
    <row r="36" spans="1:12" ht="12.75" customHeight="1">
      <c r="A36" s="155" t="s">
        <v>97</v>
      </c>
      <c r="B36" s="156">
        <v>1015</v>
      </c>
      <c r="C36" s="156" t="s">
        <v>0</v>
      </c>
      <c r="D36" s="156">
        <v>300</v>
      </c>
      <c r="E36" s="156" t="s">
        <v>0</v>
      </c>
      <c r="F36" s="156" t="s">
        <v>0</v>
      </c>
      <c r="G36" s="154" t="str">
        <f>E36</f>
        <v>-</v>
      </c>
      <c r="H36" s="154">
        <f>+D36</f>
        <v>300</v>
      </c>
      <c r="I36" s="73"/>
      <c r="J36" s="73"/>
      <c r="K36" s="133"/>
      <c r="L36" s="133"/>
    </row>
    <row r="37" spans="1:12" ht="12.75" customHeight="1">
      <c r="A37" s="155"/>
      <c r="B37" s="156"/>
      <c r="C37" s="156"/>
      <c r="D37" s="156"/>
      <c r="E37" s="156"/>
      <c r="F37" s="156"/>
      <c r="G37" s="154"/>
      <c r="H37" s="154"/>
      <c r="I37" s="73"/>
      <c r="J37" s="73"/>
      <c r="K37" s="133"/>
      <c r="L37" s="133"/>
    </row>
    <row r="38" spans="1:12" ht="12.75" customHeight="1">
      <c r="A38" s="152" t="s">
        <v>90</v>
      </c>
      <c r="B38" s="153">
        <v>6319.1916000000001</v>
      </c>
      <c r="C38" s="153">
        <v>1541.1</v>
      </c>
      <c r="D38" s="153">
        <f>D39+D40</f>
        <v>1889.56</v>
      </c>
      <c r="E38" s="153">
        <v>450</v>
      </c>
      <c r="F38" s="153">
        <v>1070</v>
      </c>
      <c r="G38" s="154">
        <f t="shared" si="4"/>
        <v>620</v>
      </c>
      <c r="H38" s="154">
        <f t="shared" si="5"/>
        <v>348.46000000000004</v>
      </c>
      <c r="I38" s="73"/>
      <c r="J38" s="73"/>
      <c r="K38" s="133"/>
      <c r="L38" s="133"/>
    </row>
    <row r="39" spans="1:12" ht="12.75" customHeight="1">
      <c r="A39" s="155" t="s">
        <v>95</v>
      </c>
      <c r="B39" s="156">
        <v>3266.2676000000001</v>
      </c>
      <c r="C39" s="156">
        <v>1446.1</v>
      </c>
      <c r="D39" s="156">
        <v>1849.5</v>
      </c>
      <c r="E39" s="156">
        <v>240</v>
      </c>
      <c r="F39" s="156">
        <v>1070</v>
      </c>
      <c r="G39" s="154">
        <f t="shared" si="4"/>
        <v>830</v>
      </c>
      <c r="H39" s="154">
        <f t="shared" si="5"/>
        <v>403.40000000000009</v>
      </c>
      <c r="I39" s="73"/>
      <c r="J39" s="114"/>
      <c r="K39" s="133"/>
      <c r="L39" s="133"/>
    </row>
    <row r="40" spans="1:12" ht="12.75" customHeight="1">
      <c r="A40" s="155" t="s">
        <v>96</v>
      </c>
      <c r="B40" s="156">
        <v>1271.1500000000001</v>
      </c>
      <c r="C40" s="156">
        <v>95</v>
      </c>
      <c r="D40" s="156">
        <v>40.06</v>
      </c>
      <c r="E40" s="156" t="s">
        <v>0</v>
      </c>
      <c r="F40" s="156" t="s">
        <v>0</v>
      </c>
      <c r="G40" s="156" t="s">
        <v>0</v>
      </c>
      <c r="H40" s="154">
        <f>C40</f>
        <v>95</v>
      </c>
      <c r="I40" s="73"/>
      <c r="J40" s="108"/>
      <c r="K40" s="133"/>
      <c r="L40" s="133"/>
    </row>
    <row r="41" spans="1:12" ht="12.75" customHeight="1">
      <c r="A41" s="155" t="s">
        <v>97</v>
      </c>
      <c r="B41" s="156">
        <v>1781.7739999999999</v>
      </c>
      <c r="C41" s="156" t="s">
        <v>0</v>
      </c>
      <c r="D41" s="156" t="s">
        <v>0</v>
      </c>
      <c r="E41" s="156" t="s">
        <v>0</v>
      </c>
      <c r="F41" s="156" t="s">
        <v>0</v>
      </c>
      <c r="G41" s="154" t="s">
        <v>0</v>
      </c>
      <c r="H41" s="154" t="str">
        <f>+D41</f>
        <v>-</v>
      </c>
      <c r="I41" s="114"/>
      <c r="J41" s="108"/>
      <c r="K41" s="133"/>
      <c r="L41" s="133"/>
    </row>
    <row r="42" spans="1:12" ht="12.75" customHeight="1">
      <c r="A42" s="157"/>
      <c r="B42" s="156"/>
      <c r="C42" s="156"/>
      <c r="D42" s="156"/>
      <c r="E42" s="156"/>
      <c r="F42" s="156"/>
      <c r="G42" s="154"/>
      <c r="H42" s="154"/>
      <c r="I42" s="108"/>
      <c r="J42" s="108"/>
      <c r="K42" s="133"/>
      <c r="L42" s="133"/>
    </row>
    <row r="43" spans="1:12" ht="12.75" customHeight="1">
      <c r="A43" s="158" t="s">
        <v>92</v>
      </c>
      <c r="B43" s="153">
        <v>5243.4619999999995</v>
      </c>
      <c r="C43" s="153">
        <v>1383.35</v>
      </c>
      <c r="D43" s="153">
        <v>1818.8</v>
      </c>
      <c r="E43" s="153">
        <f>E44</f>
        <v>240</v>
      </c>
      <c r="F43" s="153">
        <v>1000</v>
      </c>
      <c r="G43" s="154">
        <f t="shared" si="4"/>
        <v>760</v>
      </c>
      <c r="H43" s="154">
        <f t="shared" si="5"/>
        <v>435.45000000000005</v>
      </c>
      <c r="I43" s="108"/>
      <c r="J43" s="108"/>
      <c r="K43" s="133"/>
      <c r="L43" s="133"/>
    </row>
    <row r="44" spans="1:12" ht="12.75" customHeight="1">
      <c r="A44" s="155" t="s">
        <v>95</v>
      </c>
      <c r="B44" s="156">
        <v>3009.2170000000001</v>
      </c>
      <c r="C44" s="156">
        <v>1320.85</v>
      </c>
      <c r="D44" s="156">
        <v>1779.5</v>
      </c>
      <c r="E44" s="156">
        <v>240</v>
      </c>
      <c r="F44" s="156">
        <v>1000</v>
      </c>
      <c r="G44" s="154">
        <f t="shared" si="4"/>
        <v>760</v>
      </c>
      <c r="H44" s="154">
        <f t="shared" si="5"/>
        <v>458.65000000000009</v>
      </c>
      <c r="I44" s="108"/>
      <c r="J44" s="108"/>
      <c r="K44" s="133"/>
      <c r="L44" s="133"/>
    </row>
    <row r="45" spans="1:12" ht="12.75" customHeight="1">
      <c r="A45" s="155" t="s">
        <v>96</v>
      </c>
      <c r="B45" s="156">
        <v>828.5</v>
      </c>
      <c r="C45" s="156">
        <v>62.5</v>
      </c>
      <c r="D45" s="156" t="s">
        <v>0</v>
      </c>
      <c r="E45" s="156" t="s">
        <v>0</v>
      </c>
      <c r="F45" s="156" t="s">
        <v>0</v>
      </c>
      <c r="G45" s="156" t="s">
        <v>0</v>
      </c>
      <c r="H45" s="154">
        <f>-C45</f>
        <v>-62.5</v>
      </c>
      <c r="I45" s="108"/>
      <c r="J45" s="108"/>
      <c r="K45" s="133"/>
      <c r="L45" s="133"/>
    </row>
    <row r="46" spans="1:12" ht="12.75" customHeight="1">
      <c r="A46" s="155" t="s">
        <v>97</v>
      </c>
      <c r="B46" s="156">
        <v>1405.7449999999999</v>
      </c>
      <c r="C46" s="156" t="s">
        <v>0</v>
      </c>
      <c r="D46" s="156">
        <v>39.299999999999997</v>
      </c>
      <c r="E46" s="156" t="s">
        <v>0</v>
      </c>
      <c r="F46" s="156" t="s">
        <v>0</v>
      </c>
      <c r="G46" s="156" t="s">
        <v>0</v>
      </c>
      <c r="H46" s="154">
        <f>+D46</f>
        <v>39.299999999999997</v>
      </c>
      <c r="I46" s="108"/>
      <c r="J46" s="108"/>
      <c r="K46" s="133"/>
      <c r="L46" s="133"/>
    </row>
    <row r="47" spans="1:12" ht="12.75" customHeight="1">
      <c r="A47" s="157"/>
      <c r="B47" s="156"/>
      <c r="C47" s="153"/>
      <c r="D47" s="153"/>
      <c r="E47" s="156"/>
      <c r="F47" s="156"/>
      <c r="G47" s="154"/>
      <c r="H47" s="154"/>
      <c r="I47" s="108"/>
      <c r="J47" s="108"/>
      <c r="K47" s="133"/>
      <c r="L47" s="133"/>
    </row>
    <row r="48" spans="1:12" ht="12.75" customHeight="1">
      <c r="A48" s="158" t="s">
        <v>93</v>
      </c>
      <c r="B48" s="164">
        <v>15.835829868668016</v>
      </c>
      <c r="C48" s="164">
        <v>15.125966980387457</v>
      </c>
      <c r="D48" s="164">
        <v>17.379243264659269</v>
      </c>
      <c r="E48" s="164">
        <v>17.809999999999999</v>
      </c>
      <c r="F48" s="164">
        <v>17.88</v>
      </c>
      <c r="G48" s="154">
        <f t="shared" si="4"/>
        <v>7.0000000000000284E-2</v>
      </c>
      <c r="H48" s="154">
        <f t="shared" si="5"/>
        <v>2.2532762842718128</v>
      </c>
      <c r="I48" s="108"/>
      <c r="J48" s="108"/>
      <c r="K48" s="133"/>
      <c r="L48" s="133"/>
    </row>
    <row r="49" spans="1:12" ht="12.75" customHeight="1">
      <c r="A49" s="155" t="s">
        <v>95</v>
      </c>
      <c r="B49" s="165">
        <v>15.49028830830261</v>
      </c>
      <c r="C49" s="165">
        <v>15.04</v>
      </c>
      <c r="D49" s="165">
        <v>17.2225</v>
      </c>
      <c r="E49" s="165">
        <v>17.809999999999999</v>
      </c>
      <c r="F49" s="165">
        <v>17.88</v>
      </c>
      <c r="G49" s="154">
        <f t="shared" si="4"/>
        <v>7.0000000000000284E-2</v>
      </c>
      <c r="H49" s="154">
        <f t="shared" si="5"/>
        <v>2.182500000000001</v>
      </c>
      <c r="I49" s="108"/>
      <c r="J49" s="114"/>
      <c r="K49" s="133"/>
      <c r="L49" s="133"/>
    </row>
    <row r="50" spans="1:12" ht="12.75" customHeight="1">
      <c r="A50" s="155" t="s">
        <v>96</v>
      </c>
      <c r="B50" s="165">
        <v>16.2775</v>
      </c>
      <c r="C50" s="165">
        <v>17.440000000000001</v>
      </c>
      <c r="D50" s="165" t="s">
        <v>0</v>
      </c>
      <c r="E50" s="165" t="s">
        <v>0</v>
      </c>
      <c r="F50" s="165" t="s">
        <v>0</v>
      </c>
      <c r="G50" s="165" t="s">
        <v>0</v>
      </c>
      <c r="H50" s="154">
        <f>-C50</f>
        <v>-17.440000000000001</v>
      </c>
      <c r="I50" s="108"/>
    </row>
    <row r="51" spans="1:12" ht="12.75" customHeight="1">
      <c r="A51" s="155" t="s">
        <v>97</v>
      </c>
      <c r="B51" s="165">
        <v>17.72582827568521</v>
      </c>
      <c r="C51" s="165" t="s">
        <v>0</v>
      </c>
      <c r="D51" s="165">
        <v>20.02</v>
      </c>
      <c r="E51" s="165" t="s">
        <v>0</v>
      </c>
      <c r="F51" s="165" t="s">
        <v>0</v>
      </c>
      <c r="G51" s="165" t="s">
        <v>0</v>
      </c>
      <c r="H51" s="154">
        <f>+D51</f>
        <v>20.02</v>
      </c>
      <c r="I51" s="114"/>
      <c r="J51" s="108"/>
      <c r="K51" s="106"/>
      <c r="L51" s="106"/>
    </row>
    <row r="52" spans="1:12" ht="12.75" customHeight="1">
      <c r="A52" s="61"/>
      <c r="B52" s="110"/>
      <c r="C52" s="110"/>
      <c r="D52" s="110"/>
      <c r="E52" s="110"/>
      <c r="F52" s="110"/>
      <c r="G52" s="72"/>
      <c r="H52" s="72"/>
      <c r="I52" s="108"/>
      <c r="J52" s="108"/>
      <c r="K52" s="106"/>
      <c r="L52" s="106"/>
    </row>
    <row r="53" spans="1:12" ht="12.75" customHeight="1">
      <c r="A53" s="61"/>
      <c r="B53" s="110"/>
      <c r="C53" s="110"/>
      <c r="D53" s="110"/>
      <c r="E53" s="110"/>
      <c r="F53" s="110"/>
      <c r="G53" s="72"/>
      <c r="H53" s="72"/>
      <c r="I53" s="108"/>
      <c r="J53" s="108"/>
      <c r="K53" s="106"/>
      <c r="L53" s="106"/>
    </row>
  </sheetData>
  <phoneticPr fontId="8" type="noConversion"/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topLeftCell="A3" workbookViewId="0">
      <selection activeCell="B6" sqref="B6:H6"/>
    </sheetView>
  </sheetViews>
  <sheetFormatPr defaultRowHeight="11.25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5" ht="12.75" hidden="1" customHeight="1">
      <c r="A1" s="64" t="s">
        <v>3</v>
      </c>
      <c r="B1" s="85">
        <v>0</v>
      </c>
      <c r="C1" s="83">
        <v>0</v>
      </c>
      <c r="D1" s="85">
        <v>0</v>
      </c>
      <c r="E1" s="85"/>
      <c r="F1" s="85"/>
      <c r="G1" s="72">
        <f>F1-E1</f>
        <v>0</v>
      </c>
      <c r="H1" s="72">
        <f>+D1-C1</f>
        <v>0</v>
      </c>
      <c r="I1"/>
      <c r="K1" s="2" t="b">
        <f>B1=C1</f>
        <v>1</v>
      </c>
      <c r="M1" s="88"/>
      <c r="N1" s="88"/>
      <c r="O1" s="88"/>
    </row>
    <row r="2" spans="1:15" ht="12.75" hidden="1" customHeight="1">
      <c r="A2" s="64" t="s">
        <v>4</v>
      </c>
      <c r="B2" s="85">
        <v>0</v>
      </c>
      <c r="C2" s="83">
        <v>0</v>
      </c>
      <c r="D2" s="85">
        <v>0</v>
      </c>
      <c r="E2" s="85"/>
      <c r="F2" s="85"/>
      <c r="G2" s="72">
        <f>F2-E2</f>
        <v>0</v>
      </c>
      <c r="H2" s="72">
        <f>+D2-C2</f>
        <v>0</v>
      </c>
      <c r="I2"/>
      <c r="K2" s="2" t="b">
        <f>B2=C2</f>
        <v>1</v>
      </c>
      <c r="M2" s="88"/>
      <c r="N2" s="88"/>
      <c r="O2" s="88"/>
    </row>
    <row r="3" spans="1:15" ht="15" customHeight="1">
      <c r="C3" s="9"/>
    </row>
    <row r="4" spans="1:15" ht="15" customHeight="1">
      <c r="A4" s="42" t="s">
        <v>98</v>
      </c>
      <c r="B4" s="1"/>
      <c r="J4"/>
    </row>
    <row r="5" spans="1:15" s="6" customFormat="1" ht="12.75" customHeight="1">
      <c r="A5" s="5" t="s">
        <v>99</v>
      </c>
      <c r="B5" s="5"/>
      <c r="C5" s="7"/>
      <c r="D5" s="7"/>
      <c r="E5" s="7"/>
      <c r="F5" s="7"/>
      <c r="G5" s="7"/>
      <c r="K5" s="125"/>
    </row>
    <row r="6" spans="1:15" ht="26.25" customHeight="1">
      <c r="A6" s="56"/>
      <c r="B6" s="161" t="s">
        <v>7</v>
      </c>
      <c r="C6" s="54" t="s">
        <v>54</v>
      </c>
      <c r="D6" s="54" t="s">
        <v>55</v>
      </c>
      <c r="E6" s="54" t="s">
        <v>21</v>
      </c>
      <c r="F6" s="54" t="s">
        <v>22</v>
      </c>
      <c r="G6" s="57" t="s">
        <v>32</v>
      </c>
      <c r="H6" s="57" t="s">
        <v>53</v>
      </c>
      <c r="I6" s="17"/>
      <c r="J6" s="111"/>
      <c r="K6" s="111"/>
      <c r="L6" s="133"/>
      <c r="M6" s="106"/>
    </row>
    <row r="7" spans="1:15" ht="12.75" customHeight="1">
      <c r="A7" s="109" t="s">
        <v>58</v>
      </c>
      <c r="B7" s="68">
        <v>9.2624753229863224</v>
      </c>
      <c r="C7" s="68">
        <v>10.483163874483218</v>
      </c>
      <c r="D7" s="68">
        <v>7.6057015596923794</v>
      </c>
      <c r="E7" s="68">
        <v>7.06</v>
      </c>
      <c r="F7" s="68">
        <v>2.09</v>
      </c>
      <c r="G7" s="72">
        <f>F7-E7</f>
        <v>-4.97</v>
      </c>
      <c r="H7" s="72">
        <f>+D7-C7</f>
        <v>-2.8774623147908382</v>
      </c>
      <c r="I7" s="111"/>
      <c r="J7" s="73"/>
      <c r="K7" s="73"/>
      <c r="L7" s="111"/>
      <c r="M7" s="111"/>
    </row>
    <row r="8" spans="1:15" ht="12.75" customHeight="1">
      <c r="A8" s="61" t="s">
        <v>100</v>
      </c>
      <c r="B8" s="31">
        <v>8.871638409210826</v>
      </c>
      <c r="C8" s="31">
        <v>10.40874745165439</v>
      </c>
      <c r="D8" s="31">
        <v>6.890935420299213</v>
      </c>
      <c r="E8" s="31">
        <v>7.2923220727066767</v>
      </c>
      <c r="F8" s="31">
        <v>2</v>
      </c>
      <c r="G8" s="72">
        <f t="shared" ref="G8:G10" si="0">F8-E8</f>
        <v>-5.2923220727066767</v>
      </c>
      <c r="H8" s="72">
        <f>+D8-C8</f>
        <v>-3.5178120313551773</v>
      </c>
      <c r="I8" s="73"/>
      <c r="J8" s="108"/>
      <c r="K8" s="108"/>
      <c r="L8" s="73"/>
      <c r="M8" s="73"/>
    </row>
    <row r="9" spans="1:15" ht="12.75" customHeight="1">
      <c r="A9" s="61" t="s">
        <v>101</v>
      </c>
      <c r="B9" s="31">
        <v>9.1900686770967308</v>
      </c>
      <c r="C9" s="31">
        <v>10.516265595148107</v>
      </c>
      <c r="D9" s="31">
        <v>6.9432742473608489</v>
      </c>
      <c r="E9" s="31">
        <v>4.7315509536656064</v>
      </c>
      <c r="F9" s="31">
        <v>1.5</v>
      </c>
      <c r="G9" s="72">
        <f t="shared" si="0"/>
        <v>-3.2315509536656064</v>
      </c>
      <c r="H9" s="72">
        <f>+D9-C9</f>
        <v>-3.5729913477872586</v>
      </c>
      <c r="I9" s="108"/>
      <c r="J9" s="108"/>
      <c r="K9" s="108"/>
      <c r="L9" s="108"/>
      <c r="M9" s="108"/>
    </row>
    <row r="10" spans="1:15" ht="12.75" customHeight="1">
      <c r="A10" s="61" t="s">
        <v>102</v>
      </c>
      <c r="B10" s="31">
        <v>10.121148970603327</v>
      </c>
      <c r="C10" s="31">
        <v>10.467493440123485</v>
      </c>
      <c r="D10" s="31">
        <v>8.5185451838823649</v>
      </c>
      <c r="E10" s="31">
        <v>8.9814533418296936</v>
      </c>
      <c r="F10" s="31">
        <v>2.4100186808374691</v>
      </c>
      <c r="G10" s="72">
        <f t="shared" si="0"/>
        <v>-6.5714346609922245</v>
      </c>
      <c r="H10" s="72">
        <f>+D10-C10</f>
        <v>-1.9489482562411204</v>
      </c>
      <c r="I10" s="108"/>
      <c r="J10" s="108"/>
      <c r="K10" s="108"/>
      <c r="L10" s="108"/>
      <c r="M10" s="108"/>
    </row>
    <row r="11" spans="1:15" ht="12.75" customHeight="1">
      <c r="A11" s="61" t="s">
        <v>103</v>
      </c>
      <c r="B11" s="31">
        <v>10.666666666666666</v>
      </c>
      <c r="C11" s="31">
        <v>10</v>
      </c>
      <c r="D11" s="31">
        <v>1.5</v>
      </c>
      <c r="E11" s="31" t="s">
        <v>0</v>
      </c>
      <c r="F11" s="31">
        <v>1.5</v>
      </c>
      <c r="G11" s="72">
        <f>F11</f>
        <v>1.5</v>
      </c>
      <c r="H11" s="72">
        <f>-C11</f>
        <v>-10</v>
      </c>
      <c r="I11" s="108"/>
      <c r="J11" s="73"/>
      <c r="K11" s="73"/>
      <c r="L11" s="108"/>
      <c r="M11" s="108"/>
    </row>
    <row r="12" spans="1:15" ht="12.75" customHeight="1">
      <c r="A12" s="61" t="s">
        <v>104</v>
      </c>
      <c r="B12" s="105" t="s">
        <v>0</v>
      </c>
      <c r="C12" s="105" t="s">
        <v>0</v>
      </c>
      <c r="D12" s="105" t="s">
        <v>0</v>
      </c>
      <c r="E12" s="105" t="s">
        <v>0</v>
      </c>
      <c r="F12" s="172" t="s">
        <v>0</v>
      </c>
      <c r="G12" s="72" t="s">
        <v>0</v>
      </c>
      <c r="H12" s="72" t="s">
        <v>0</v>
      </c>
      <c r="I12" s="73"/>
      <c r="J12" s="73"/>
      <c r="K12" s="73"/>
      <c r="L12" s="73"/>
      <c r="M12" s="73"/>
    </row>
    <row r="13" spans="1:15" ht="12.75" customHeight="1">
      <c r="A13" s="61" t="s">
        <v>105</v>
      </c>
      <c r="B13" s="105" t="s">
        <v>0</v>
      </c>
      <c r="C13" s="105" t="s">
        <v>0</v>
      </c>
      <c r="D13" s="105" t="s">
        <v>0</v>
      </c>
      <c r="E13" s="105" t="s">
        <v>0</v>
      </c>
      <c r="F13" s="105" t="s">
        <v>0</v>
      </c>
      <c r="G13" s="72" t="s">
        <v>0</v>
      </c>
      <c r="H13" s="72" t="s">
        <v>0</v>
      </c>
      <c r="I13" s="73"/>
      <c r="J13" s="73"/>
      <c r="K13" s="73"/>
      <c r="L13" s="73"/>
      <c r="M13" s="73"/>
    </row>
    <row r="14" spans="1:15" ht="12.75" customHeight="1">
      <c r="A14" s="61" t="s">
        <v>106</v>
      </c>
      <c r="B14" s="105" t="s">
        <v>0</v>
      </c>
      <c r="C14" s="105" t="s">
        <v>0</v>
      </c>
      <c r="D14" s="105" t="s">
        <v>0</v>
      </c>
      <c r="E14" s="105" t="s">
        <v>0</v>
      </c>
      <c r="F14" s="105" t="s">
        <v>0</v>
      </c>
      <c r="G14" s="72" t="s">
        <v>0</v>
      </c>
      <c r="H14" s="72" t="s">
        <v>0</v>
      </c>
      <c r="I14" s="73"/>
      <c r="J14" s="73"/>
      <c r="K14" s="73"/>
      <c r="L14" s="73"/>
      <c r="M14" s="73"/>
    </row>
    <row r="15" spans="1:15" ht="12.75" customHeight="1">
      <c r="A15" s="61" t="s">
        <v>107</v>
      </c>
      <c r="B15" s="105" t="s">
        <v>0</v>
      </c>
      <c r="C15" s="105" t="s">
        <v>0</v>
      </c>
      <c r="D15" s="105" t="s">
        <v>0</v>
      </c>
      <c r="E15" s="105" t="s">
        <v>0</v>
      </c>
      <c r="F15" s="105" t="s">
        <v>0</v>
      </c>
      <c r="G15" s="72" t="s">
        <v>0</v>
      </c>
      <c r="H15" s="72" t="s">
        <v>0</v>
      </c>
      <c r="I15" s="73"/>
      <c r="J15" s="73"/>
      <c r="K15" s="73"/>
      <c r="L15" s="73"/>
      <c r="M15" s="73"/>
    </row>
    <row r="16" spans="1:15" ht="12.75" customHeight="1">
      <c r="A16" s="61" t="s">
        <v>108</v>
      </c>
      <c r="B16" s="105" t="s">
        <v>0</v>
      </c>
      <c r="C16" s="105" t="s">
        <v>0</v>
      </c>
      <c r="D16" s="105" t="s">
        <v>0</v>
      </c>
      <c r="E16" s="105" t="s">
        <v>0</v>
      </c>
      <c r="F16" s="105" t="s">
        <v>0</v>
      </c>
      <c r="G16" s="72" t="s">
        <v>0</v>
      </c>
      <c r="H16" s="72" t="s">
        <v>0</v>
      </c>
      <c r="I16" s="73"/>
      <c r="J16" s="114"/>
      <c r="K16" s="111"/>
      <c r="L16" s="73"/>
      <c r="M16" s="73"/>
    </row>
    <row r="17" spans="1:13" ht="12.75" customHeight="1">
      <c r="A17" s="109" t="s">
        <v>109</v>
      </c>
      <c r="B17" s="91">
        <v>14.0577872369748</v>
      </c>
      <c r="C17" s="91">
        <v>16.5</v>
      </c>
      <c r="D17" s="91">
        <v>13.253059036600666</v>
      </c>
      <c r="E17" s="91">
        <v>12.84</v>
      </c>
      <c r="F17" s="91" t="s">
        <v>0</v>
      </c>
      <c r="G17" s="72">
        <f>-E17</f>
        <v>-12.84</v>
      </c>
      <c r="H17" s="72">
        <f>+D17-C17</f>
        <v>-3.246940963399334</v>
      </c>
      <c r="I17" s="114"/>
      <c r="J17" s="108"/>
      <c r="K17" s="73"/>
      <c r="L17" s="114"/>
      <c r="M17" s="114"/>
    </row>
    <row r="18" spans="1:13" ht="12.75" customHeight="1">
      <c r="A18" s="61" t="s">
        <v>100</v>
      </c>
      <c r="B18" s="110" t="s">
        <v>0</v>
      </c>
      <c r="C18" s="110" t="s">
        <v>0</v>
      </c>
      <c r="D18" s="110" t="s">
        <v>0</v>
      </c>
      <c r="E18" s="110" t="s">
        <v>0</v>
      </c>
      <c r="F18" s="173" t="s">
        <v>0</v>
      </c>
      <c r="G18" s="72" t="s">
        <v>0</v>
      </c>
      <c r="H18" s="72" t="s">
        <v>0</v>
      </c>
      <c r="I18" s="108"/>
      <c r="J18" s="108"/>
      <c r="K18" s="108"/>
      <c r="L18" s="108"/>
      <c r="M18" s="108"/>
    </row>
    <row r="19" spans="1:13" ht="12.75" customHeight="1">
      <c r="A19" s="61" t="s">
        <v>101</v>
      </c>
      <c r="B19" s="110">
        <v>10.959183673469399</v>
      </c>
      <c r="C19" s="110" t="s">
        <v>0</v>
      </c>
      <c r="D19" s="110">
        <v>11.75</v>
      </c>
      <c r="E19" s="110" t="s">
        <v>0</v>
      </c>
      <c r="F19" s="173" t="s">
        <v>0</v>
      </c>
      <c r="G19" s="72" t="s">
        <v>0</v>
      </c>
      <c r="H19" s="72">
        <f>+D19</f>
        <v>11.75</v>
      </c>
      <c r="I19" s="108"/>
      <c r="J19" s="108"/>
      <c r="K19" s="108"/>
      <c r="L19" s="108"/>
      <c r="M19" s="108"/>
    </row>
    <row r="20" spans="1:13" ht="12.75" customHeight="1">
      <c r="A20" s="61" t="s">
        <v>102</v>
      </c>
      <c r="B20" s="110">
        <v>13</v>
      </c>
      <c r="C20" s="110">
        <v>15</v>
      </c>
      <c r="D20" s="110" t="s">
        <v>0</v>
      </c>
      <c r="E20" s="110" t="s">
        <v>0</v>
      </c>
      <c r="F20" s="173" t="s">
        <v>0</v>
      </c>
      <c r="G20" s="72" t="s">
        <v>0</v>
      </c>
      <c r="H20" s="72">
        <f>-C20</f>
        <v>-15</v>
      </c>
      <c r="I20" s="108"/>
      <c r="J20" s="108"/>
      <c r="K20" s="108"/>
      <c r="L20" s="108"/>
      <c r="M20" s="108"/>
    </row>
    <row r="21" spans="1:13" ht="12.75" customHeight="1">
      <c r="A21" s="61" t="s">
        <v>103</v>
      </c>
      <c r="B21" s="110" t="s">
        <v>0</v>
      </c>
      <c r="C21" s="110" t="s">
        <v>0</v>
      </c>
      <c r="D21" s="110">
        <v>13.33333333333335</v>
      </c>
      <c r="E21" s="110" t="s">
        <v>0</v>
      </c>
      <c r="F21" s="173" t="s">
        <v>0</v>
      </c>
      <c r="G21" s="72" t="s">
        <v>0</v>
      </c>
      <c r="H21" s="72">
        <f>+D21</f>
        <v>13.33333333333335</v>
      </c>
      <c r="I21" s="108"/>
      <c r="J21" s="108"/>
      <c r="K21" s="73"/>
      <c r="L21" s="108"/>
      <c r="M21" s="108"/>
    </row>
    <row r="22" spans="1:13" ht="12.75" customHeight="1">
      <c r="A22" s="61" t="s">
        <v>104</v>
      </c>
      <c r="B22" s="104">
        <v>13</v>
      </c>
      <c r="C22" s="104" t="s">
        <v>0</v>
      </c>
      <c r="D22" s="104" t="s">
        <v>0</v>
      </c>
      <c r="E22" s="104" t="s">
        <v>0</v>
      </c>
      <c r="F22" s="174" t="s">
        <v>0</v>
      </c>
      <c r="G22" s="72" t="s">
        <v>0</v>
      </c>
      <c r="H22" s="72" t="s">
        <v>0</v>
      </c>
      <c r="I22" s="108"/>
      <c r="J22" s="108"/>
      <c r="K22" s="73"/>
      <c r="L22" s="108"/>
      <c r="M22" s="108"/>
    </row>
    <row r="23" spans="1:13" ht="12.75" customHeight="1">
      <c r="A23" s="61" t="s">
        <v>105</v>
      </c>
      <c r="B23" s="105" t="s">
        <v>0</v>
      </c>
      <c r="C23" s="105" t="s">
        <v>0</v>
      </c>
      <c r="D23" s="104">
        <v>10</v>
      </c>
      <c r="E23" s="104">
        <v>10</v>
      </c>
      <c r="F23" s="174" t="s">
        <v>0</v>
      </c>
      <c r="G23" s="72">
        <f>-E23</f>
        <v>-10</v>
      </c>
      <c r="H23" s="72">
        <f>D23</f>
        <v>10</v>
      </c>
      <c r="I23" s="108"/>
      <c r="J23" s="108"/>
      <c r="K23" s="73"/>
      <c r="L23" s="108"/>
      <c r="M23" s="108"/>
    </row>
    <row r="24" spans="1:13" ht="12.75" customHeight="1">
      <c r="A24" s="61" t="s">
        <v>106</v>
      </c>
      <c r="B24" s="110">
        <v>18</v>
      </c>
      <c r="C24" s="110">
        <v>18</v>
      </c>
      <c r="D24" s="171">
        <v>16</v>
      </c>
      <c r="E24" s="171">
        <v>16</v>
      </c>
      <c r="F24" s="175" t="s">
        <v>0</v>
      </c>
      <c r="G24" s="72">
        <f>-E24</f>
        <v>-16</v>
      </c>
      <c r="H24" s="72">
        <f>D24</f>
        <v>16</v>
      </c>
      <c r="I24" s="108"/>
      <c r="J24" s="108"/>
      <c r="K24" s="73"/>
      <c r="L24" s="108"/>
      <c r="M24" s="108"/>
    </row>
    <row r="25" spans="1:13" ht="12.75" customHeight="1">
      <c r="A25" s="61" t="s">
        <v>107</v>
      </c>
      <c r="B25" s="110" t="s">
        <v>0</v>
      </c>
      <c r="C25" s="110" t="s">
        <v>0</v>
      </c>
      <c r="D25" s="110" t="s">
        <v>0</v>
      </c>
      <c r="E25" s="110" t="s">
        <v>0</v>
      </c>
      <c r="F25" s="173" t="s">
        <v>0</v>
      </c>
      <c r="G25" s="72" t="s">
        <v>0</v>
      </c>
      <c r="H25" s="72" t="s">
        <v>0</v>
      </c>
      <c r="I25" s="108"/>
      <c r="J25" s="108"/>
      <c r="K25" s="73"/>
      <c r="L25" s="108"/>
      <c r="M25" s="108"/>
    </row>
    <row r="26" spans="1:13" ht="12.75" customHeight="1">
      <c r="A26" s="61" t="s">
        <v>108</v>
      </c>
      <c r="B26" s="104" t="s">
        <v>0</v>
      </c>
      <c r="C26" s="104" t="s">
        <v>0</v>
      </c>
      <c r="D26" s="104" t="s">
        <v>0</v>
      </c>
      <c r="E26" s="104" t="s">
        <v>0</v>
      </c>
      <c r="F26" s="174" t="s">
        <v>0</v>
      </c>
      <c r="G26" s="72" t="s">
        <v>0</v>
      </c>
      <c r="H26" s="72" t="s">
        <v>0</v>
      </c>
      <c r="I26" s="108"/>
      <c r="J26" s="114"/>
      <c r="K26" s="114"/>
      <c r="L26" s="108"/>
      <c r="M26" s="108"/>
    </row>
    <row r="27" spans="1:13" ht="12.75" customHeight="1">
      <c r="A27" s="109" t="s">
        <v>110</v>
      </c>
      <c r="B27" s="91">
        <v>1.405653102541816</v>
      </c>
      <c r="C27" s="91">
        <v>1.405653102541816</v>
      </c>
      <c r="D27" s="31" t="s">
        <v>0</v>
      </c>
      <c r="E27" s="91" t="s">
        <v>0</v>
      </c>
      <c r="F27" s="91" t="s">
        <v>0</v>
      </c>
      <c r="G27" s="72" t="s">
        <v>0</v>
      </c>
      <c r="H27" s="72">
        <f>-C27</f>
        <v>-1.405653102541816</v>
      </c>
      <c r="I27" s="114"/>
      <c r="J27" s="108"/>
      <c r="K27" s="108"/>
      <c r="L27" s="114"/>
      <c r="M27" s="114"/>
    </row>
    <row r="28" spans="1:13" ht="12.75" customHeight="1">
      <c r="A28" s="61" t="s">
        <v>100</v>
      </c>
      <c r="B28" s="110" t="s">
        <v>0</v>
      </c>
      <c r="C28" s="110" t="s">
        <v>0</v>
      </c>
      <c r="D28" s="110" t="s">
        <v>0</v>
      </c>
      <c r="E28" s="110" t="s">
        <v>0</v>
      </c>
      <c r="F28" s="110" t="s">
        <v>0</v>
      </c>
      <c r="G28" s="72" t="s">
        <v>0</v>
      </c>
      <c r="H28" s="72" t="s">
        <v>0</v>
      </c>
      <c r="I28" s="108"/>
      <c r="J28" s="108"/>
      <c r="K28" s="108"/>
      <c r="L28" s="108"/>
      <c r="M28" s="108"/>
    </row>
    <row r="29" spans="1:13" ht="12.75" customHeight="1">
      <c r="A29" s="61" t="s">
        <v>101</v>
      </c>
      <c r="B29" s="110">
        <v>1.405653102541816</v>
      </c>
      <c r="C29" s="110">
        <v>1.405653102541816</v>
      </c>
      <c r="D29" s="110" t="s">
        <v>0</v>
      </c>
      <c r="E29" s="110" t="s">
        <v>0</v>
      </c>
      <c r="F29" s="110" t="s">
        <v>0</v>
      </c>
      <c r="G29" s="72" t="s">
        <v>0</v>
      </c>
      <c r="H29" s="72">
        <f>-C29</f>
        <v>-1.405653102541816</v>
      </c>
      <c r="I29" s="108"/>
      <c r="J29" s="108"/>
      <c r="K29" s="108"/>
      <c r="L29" s="108"/>
      <c r="M29" s="108"/>
    </row>
    <row r="30" spans="1:13" ht="12.75" customHeight="1">
      <c r="A30" s="61" t="s">
        <v>102</v>
      </c>
      <c r="B30" s="110" t="s">
        <v>0</v>
      </c>
      <c r="C30" s="110" t="s">
        <v>0</v>
      </c>
      <c r="D30" s="110" t="s">
        <v>0</v>
      </c>
      <c r="E30" s="110" t="s">
        <v>0</v>
      </c>
      <c r="F30" s="110" t="s">
        <v>0</v>
      </c>
      <c r="G30" s="72" t="s">
        <v>0</v>
      </c>
      <c r="H30" s="72" t="s">
        <v>0</v>
      </c>
      <c r="I30" s="108"/>
      <c r="J30" s="108"/>
      <c r="K30" s="108"/>
      <c r="L30" s="108"/>
      <c r="M30" s="108"/>
    </row>
    <row r="31" spans="1:13" ht="12.75" customHeight="1">
      <c r="A31" s="61" t="s">
        <v>103</v>
      </c>
      <c r="B31" s="110" t="s">
        <v>0</v>
      </c>
      <c r="C31" s="110" t="s">
        <v>0</v>
      </c>
      <c r="D31" s="110" t="s">
        <v>0</v>
      </c>
      <c r="E31" s="110" t="s">
        <v>0</v>
      </c>
      <c r="F31" s="110" t="s">
        <v>0</v>
      </c>
      <c r="G31" s="72" t="s">
        <v>0</v>
      </c>
      <c r="H31" s="72" t="s">
        <v>0</v>
      </c>
      <c r="I31" s="108"/>
      <c r="J31" s="108"/>
      <c r="K31" s="108"/>
      <c r="L31" s="108"/>
      <c r="M31" s="108"/>
    </row>
    <row r="32" spans="1:13" ht="12.75" customHeight="1">
      <c r="A32" s="61" t="s">
        <v>104</v>
      </c>
      <c r="B32" s="104" t="s">
        <v>0</v>
      </c>
      <c r="C32" s="104" t="s">
        <v>0</v>
      </c>
      <c r="D32" s="104" t="s">
        <v>0</v>
      </c>
      <c r="E32" s="104" t="s">
        <v>0</v>
      </c>
      <c r="F32" s="104" t="s">
        <v>0</v>
      </c>
      <c r="G32" s="72" t="s">
        <v>0</v>
      </c>
      <c r="H32" s="72" t="s">
        <v>0</v>
      </c>
      <c r="I32" s="108"/>
      <c r="J32" s="108"/>
      <c r="K32" s="108"/>
      <c r="L32" s="108"/>
      <c r="M32" s="108"/>
    </row>
    <row r="33" spans="1:13" ht="12.75" customHeight="1">
      <c r="A33" s="61" t="s">
        <v>105</v>
      </c>
      <c r="B33" s="105" t="s">
        <v>0</v>
      </c>
      <c r="C33" s="105" t="s">
        <v>0</v>
      </c>
      <c r="D33" s="105" t="s">
        <v>0</v>
      </c>
      <c r="E33" s="105" t="s">
        <v>0</v>
      </c>
      <c r="F33" s="105" t="s">
        <v>0</v>
      </c>
      <c r="G33" s="72" t="s">
        <v>0</v>
      </c>
      <c r="H33" s="72" t="s">
        <v>0</v>
      </c>
      <c r="I33" s="108"/>
      <c r="J33" s="108"/>
      <c r="K33" s="108"/>
      <c r="L33" s="108"/>
      <c r="M33" s="108"/>
    </row>
    <row r="34" spans="1:13" ht="12.75" customHeight="1">
      <c r="A34" s="61" t="s">
        <v>106</v>
      </c>
      <c r="B34" s="104" t="s">
        <v>0</v>
      </c>
      <c r="C34" s="104" t="s">
        <v>0</v>
      </c>
      <c r="D34" s="104" t="s">
        <v>0</v>
      </c>
      <c r="E34" s="104" t="s">
        <v>0</v>
      </c>
      <c r="F34" s="104" t="s">
        <v>0</v>
      </c>
      <c r="G34" s="72" t="s">
        <v>0</v>
      </c>
      <c r="H34" s="72" t="s">
        <v>0</v>
      </c>
      <c r="I34" s="108"/>
      <c r="J34" s="108"/>
      <c r="K34" s="108"/>
      <c r="L34" s="108"/>
      <c r="M34" s="108"/>
    </row>
    <row r="35" spans="1:13" ht="12.75" customHeight="1">
      <c r="A35" s="61" t="s">
        <v>107</v>
      </c>
      <c r="B35" s="105" t="s">
        <v>0</v>
      </c>
      <c r="C35" s="105" t="s">
        <v>0</v>
      </c>
      <c r="D35" s="105" t="s">
        <v>0</v>
      </c>
      <c r="E35" s="105" t="s">
        <v>0</v>
      </c>
      <c r="F35" s="105" t="s">
        <v>0</v>
      </c>
      <c r="G35" s="72" t="s">
        <v>0</v>
      </c>
      <c r="H35" s="72" t="s">
        <v>0</v>
      </c>
      <c r="I35" s="108"/>
      <c r="J35" s="108"/>
      <c r="K35" s="108"/>
      <c r="L35" s="108"/>
      <c r="M35" s="108"/>
    </row>
    <row r="36" spans="1:13" ht="12.75" customHeight="1">
      <c r="A36" s="61" t="s">
        <v>108</v>
      </c>
      <c r="B36" s="105" t="s">
        <v>0</v>
      </c>
      <c r="C36" s="105" t="s">
        <v>0</v>
      </c>
      <c r="D36" s="105" t="s">
        <v>0</v>
      </c>
      <c r="E36" s="105" t="s">
        <v>0</v>
      </c>
      <c r="F36" s="105" t="s">
        <v>0</v>
      </c>
      <c r="G36" s="72" t="s">
        <v>0</v>
      </c>
      <c r="H36" s="72" t="s">
        <v>0</v>
      </c>
      <c r="I36" s="108"/>
      <c r="L36" s="108"/>
      <c r="M36" s="108"/>
    </row>
  </sheetData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79"/>
  <sheetViews>
    <sheetView workbookViewId="0">
      <selection activeCell="L60" sqref="L60"/>
    </sheetView>
  </sheetViews>
  <sheetFormatPr defaultRowHeight="12.75"/>
  <cols>
    <col min="1" max="1" width="21.42578125" style="2" customWidth="1"/>
    <col min="2" max="2" width="9.85546875" style="2" customWidth="1"/>
    <col min="3" max="4" width="11.140625" style="2" customWidth="1"/>
    <col min="5" max="7" width="9.85546875" style="2" customWidth="1"/>
    <col min="8" max="8" width="10.7109375" style="2" customWidth="1"/>
    <col min="9" max="9" width="12.28515625" bestFit="1" customWidth="1"/>
    <col min="10" max="10" width="10.140625" style="2" customWidth="1"/>
    <col min="11" max="16384" width="9.140625" style="2"/>
  </cols>
  <sheetData>
    <row r="1" spans="1:10" ht="15" customHeight="1">
      <c r="A1" s="42" t="s">
        <v>111</v>
      </c>
      <c r="B1" s="1"/>
    </row>
    <row r="2" spans="1:10" s="6" customFormat="1" ht="12.75" customHeight="1">
      <c r="A2" s="5" t="s">
        <v>24</v>
      </c>
      <c r="B2" s="5"/>
      <c r="C2" s="7"/>
      <c r="D2" s="7"/>
      <c r="E2" s="7"/>
      <c r="F2" s="7"/>
    </row>
    <row r="3" spans="1:10" ht="26.25" customHeight="1">
      <c r="A3" s="56"/>
      <c r="B3" s="161" t="s">
        <v>7</v>
      </c>
      <c r="C3" s="54" t="s">
        <v>54</v>
      </c>
      <c r="D3" s="54" t="s">
        <v>55</v>
      </c>
      <c r="E3" s="54" t="s">
        <v>21</v>
      </c>
      <c r="F3" s="54" t="s">
        <v>22</v>
      </c>
      <c r="G3" s="57" t="s">
        <v>32</v>
      </c>
      <c r="H3" s="57" t="s">
        <v>53</v>
      </c>
      <c r="I3" s="2"/>
    </row>
    <row r="4" spans="1:10" ht="12.75" customHeight="1">
      <c r="A4" s="63" t="s">
        <v>112</v>
      </c>
      <c r="B4" s="17">
        <v>33556.772799999992</v>
      </c>
      <c r="C4" s="17">
        <v>16744.514999999999</v>
      </c>
      <c r="D4" s="17">
        <v>3744.0652</v>
      </c>
      <c r="E4" s="17">
        <v>657.19499999999994</v>
      </c>
      <c r="F4" s="17">
        <v>475.15179999999998</v>
      </c>
      <c r="G4" s="72">
        <f>F4-E4</f>
        <v>-182.04319999999996</v>
      </c>
      <c r="H4" s="72">
        <f>D4-C4</f>
        <v>-13000.449799999999</v>
      </c>
      <c r="I4" s="12"/>
    </row>
    <row r="5" spans="1:10" ht="12.75" customHeight="1">
      <c r="A5" s="67" t="s">
        <v>58</v>
      </c>
      <c r="B5" s="111">
        <v>32077.054799999998</v>
      </c>
      <c r="C5" s="111">
        <v>16162.962</v>
      </c>
      <c r="D5" s="111">
        <v>2823.9834999999998</v>
      </c>
      <c r="E5" s="111">
        <v>467.19499999999999</v>
      </c>
      <c r="F5" s="17">
        <v>475.15179999999998</v>
      </c>
      <c r="G5" s="72">
        <f>F5-E5</f>
        <v>7.956799999999987</v>
      </c>
      <c r="H5" s="72">
        <f t="shared" ref="H5:H9" si="0">D5-C5</f>
        <v>-13338.978499999999</v>
      </c>
      <c r="I5" s="12"/>
      <c r="J5" s="112"/>
    </row>
    <row r="6" spans="1:10" ht="12.75" customHeight="1">
      <c r="A6" s="34" t="s">
        <v>100</v>
      </c>
      <c r="B6" s="73">
        <v>12086.736599999998</v>
      </c>
      <c r="C6" s="73">
        <v>6480.5294999999996</v>
      </c>
      <c r="D6" s="73">
        <v>528.38210000000004</v>
      </c>
      <c r="E6" s="73">
        <v>103.9877</v>
      </c>
      <c r="F6" s="108">
        <v>5.931</v>
      </c>
      <c r="G6" s="72">
        <f t="shared" ref="G6:G8" si="1">F6-E6</f>
        <v>-98.056700000000006</v>
      </c>
      <c r="H6" s="72">
        <f t="shared" si="0"/>
        <v>-5952.1473999999998</v>
      </c>
      <c r="I6" s="12"/>
      <c r="J6" s="112"/>
    </row>
    <row r="7" spans="1:10" ht="12.75" customHeight="1">
      <c r="A7" s="34" t="s">
        <v>101</v>
      </c>
      <c r="B7" s="108">
        <v>17633.879200000003</v>
      </c>
      <c r="C7" s="108">
        <v>9368.6977999999999</v>
      </c>
      <c r="D7" s="73">
        <v>1472.1394000000003</v>
      </c>
      <c r="E7" s="108">
        <v>169.399</v>
      </c>
      <c r="F7" s="73">
        <v>64.811999999999998</v>
      </c>
      <c r="G7" s="72">
        <f t="shared" si="1"/>
        <v>-104.587</v>
      </c>
      <c r="H7" s="72">
        <f t="shared" si="0"/>
        <v>-7896.5583999999999</v>
      </c>
      <c r="I7" s="12"/>
      <c r="J7" s="112"/>
    </row>
    <row r="8" spans="1:10" ht="12.75" customHeight="1">
      <c r="A8" s="34" t="s">
        <v>102</v>
      </c>
      <c r="B8" s="108">
        <v>2229.2565999999997</v>
      </c>
      <c r="C8" s="108">
        <v>306.61389999999994</v>
      </c>
      <c r="D8" s="73">
        <v>726.42700000000002</v>
      </c>
      <c r="E8" s="108">
        <v>193.80850000000001</v>
      </c>
      <c r="F8" s="108">
        <v>307.37379999999996</v>
      </c>
      <c r="G8" s="72">
        <f t="shared" si="1"/>
        <v>113.56529999999995</v>
      </c>
      <c r="H8" s="72">
        <f t="shared" si="0"/>
        <v>419.81310000000008</v>
      </c>
      <c r="I8" s="12"/>
      <c r="J8" s="112"/>
    </row>
    <row r="9" spans="1:10" ht="12.75" customHeight="1">
      <c r="A9" s="34" t="s">
        <v>103</v>
      </c>
      <c r="B9" s="108">
        <v>127.1824</v>
      </c>
      <c r="C9" s="108">
        <v>7.1208</v>
      </c>
      <c r="D9" s="73">
        <v>97.034999999999997</v>
      </c>
      <c r="E9" s="108" t="s">
        <v>0</v>
      </c>
      <c r="F9" s="108">
        <v>97.034999999999997</v>
      </c>
      <c r="G9" s="72">
        <f>F9</f>
        <v>97.034999999999997</v>
      </c>
      <c r="H9" s="72">
        <f t="shared" si="0"/>
        <v>89.914199999999994</v>
      </c>
      <c r="I9" s="12"/>
      <c r="J9" s="112"/>
    </row>
    <row r="10" spans="1:10" ht="12.75" customHeight="1">
      <c r="A10" s="34" t="s">
        <v>104</v>
      </c>
      <c r="B10" s="73" t="s">
        <v>0</v>
      </c>
      <c r="C10" s="73" t="s">
        <v>0</v>
      </c>
      <c r="E10" s="73" t="s">
        <v>0</v>
      </c>
      <c r="F10" s="73" t="s">
        <v>0</v>
      </c>
      <c r="G10" s="72" t="s">
        <v>0</v>
      </c>
      <c r="H10" s="72" t="s">
        <v>0</v>
      </c>
      <c r="J10" s="112"/>
    </row>
    <row r="11" spans="1:10" ht="12.75" customHeight="1">
      <c r="A11" s="34" t="s">
        <v>105</v>
      </c>
      <c r="B11" s="73" t="s">
        <v>0</v>
      </c>
      <c r="C11" s="73" t="s">
        <v>0</v>
      </c>
      <c r="E11" s="73" t="s">
        <v>0</v>
      </c>
      <c r="F11" s="73" t="s">
        <v>0</v>
      </c>
      <c r="G11" s="72" t="s">
        <v>0</v>
      </c>
      <c r="H11" s="72" t="s">
        <v>0</v>
      </c>
      <c r="J11" s="112"/>
    </row>
    <row r="12" spans="1:10" ht="12.75" customHeight="1">
      <c r="A12" s="34" t="s">
        <v>106</v>
      </c>
      <c r="B12" s="73" t="s">
        <v>0</v>
      </c>
      <c r="C12" s="73" t="s">
        <v>0</v>
      </c>
      <c r="E12" s="73" t="s">
        <v>0</v>
      </c>
      <c r="F12" s="73" t="s">
        <v>0</v>
      </c>
      <c r="G12" s="72" t="s">
        <v>0</v>
      </c>
      <c r="H12" s="72" t="s">
        <v>0</v>
      </c>
      <c r="J12" s="112"/>
    </row>
    <row r="13" spans="1:10" ht="12.75" customHeight="1">
      <c r="A13" s="34" t="s">
        <v>107</v>
      </c>
      <c r="B13" s="73" t="s">
        <v>0</v>
      </c>
      <c r="C13" s="73" t="s">
        <v>0</v>
      </c>
      <c r="E13" s="73" t="s">
        <v>0</v>
      </c>
      <c r="F13" s="73" t="s">
        <v>0</v>
      </c>
      <c r="G13" s="72" t="s">
        <v>0</v>
      </c>
      <c r="H13" s="72" t="s">
        <v>0</v>
      </c>
      <c r="J13" s="112"/>
    </row>
    <row r="14" spans="1:10" ht="12.75" customHeight="1">
      <c r="A14" s="61" t="s">
        <v>108</v>
      </c>
      <c r="B14" s="73" t="s">
        <v>0</v>
      </c>
      <c r="C14" s="73" t="s">
        <v>0</v>
      </c>
      <c r="D14" s="73"/>
      <c r="E14" s="73" t="s">
        <v>0</v>
      </c>
      <c r="F14" s="73" t="s">
        <v>0</v>
      </c>
      <c r="G14" s="72" t="s">
        <v>0</v>
      </c>
      <c r="H14" s="72" t="s">
        <v>0</v>
      </c>
      <c r="J14" s="112"/>
    </row>
    <row r="15" spans="1:10" ht="12.75" customHeight="1">
      <c r="A15" s="67" t="s">
        <v>109</v>
      </c>
      <c r="B15" s="114">
        <v>1058.9649999999999</v>
      </c>
      <c r="C15" s="114">
        <v>160.80000000000001</v>
      </c>
      <c r="D15" s="114">
        <v>920.08169999999996</v>
      </c>
      <c r="E15" s="114">
        <v>190</v>
      </c>
      <c r="F15" s="114" t="s">
        <v>0</v>
      </c>
      <c r="G15" s="72">
        <f>-E15</f>
        <v>-190</v>
      </c>
      <c r="H15" s="72">
        <f>+D15-C15</f>
        <v>759.2817</v>
      </c>
      <c r="I15" s="12"/>
      <c r="J15" s="112"/>
    </row>
    <row r="16" spans="1:10" ht="12.75" customHeight="1">
      <c r="A16" s="34" t="s">
        <v>100</v>
      </c>
      <c r="B16" s="108" t="s">
        <v>0</v>
      </c>
      <c r="C16" s="108" t="s">
        <v>0</v>
      </c>
      <c r="D16" s="108" t="s">
        <v>0</v>
      </c>
      <c r="E16" s="108" t="s">
        <v>0</v>
      </c>
      <c r="F16" s="114" t="s">
        <v>0</v>
      </c>
      <c r="G16" s="72" t="s">
        <v>0</v>
      </c>
      <c r="H16" s="72" t="s">
        <v>0</v>
      </c>
      <c r="I16" s="12"/>
      <c r="J16" s="112"/>
    </row>
    <row r="17" spans="1:10" ht="12.75" customHeight="1">
      <c r="A17" s="34" t="s">
        <v>101</v>
      </c>
      <c r="B17" s="108">
        <v>490</v>
      </c>
      <c r="C17" s="108" t="s">
        <v>0</v>
      </c>
      <c r="D17" s="108">
        <v>330.08170000000001</v>
      </c>
      <c r="E17" s="108" t="s">
        <v>0</v>
      </c>
      <c r="F17" s="114" t="s">
        <v>0</v>
      </c>
      <c r="G17" s="72" t="s">
        <v>0</v>
      </c>
      <c r="H17" s="72">
        <f>+D17</f>
        <v>330.08170000000001</v>
      </c>
      <c r="I17" s="12"/>
      <c r="J17" s="112"/>
    </row>
    <row r="18" spans="1:10" ht="12.75" customHeight="1">
      <c r="A18" s="34" t="s">
        <v>102</v>
      </c>
      <c r="B18" s="108">
        <v>300.8</v>
      </c>
      <c r="C18" s="108">
        <v>60.8</v>
      </c>
      <c r="D18" s="108" t="s">
        <v>0</v>
      </c>
      <c r="E18" s="108" t="s">
        <v>0</v>
      </c>
      <c r="F18" s="114" t="s">
        <v>0</v>
      </c>
      <c r="G18" s="72" t="s">
        <v>0</v>
      </c>
      <c r="H18" s="72">
        <f>-C18</f>
        <v>-60.8</v>
      </c>
      <c r="I18" s="12"/>
      <c r="J18" s="112"/>
    </row>
    <row r="19" spans="1:10" ht="12.75" customHeight="1">
      <c r="A19" s="34" t="s">
        <v>103</v>
      </c>
      <c r="B19" s="108" t="s">
        <v>0</v>
      </c>
      <c r="C19" s="108" t="s">
        <v>0</v>
      </c>
      <c r="D19" s="108">
        <v>400</v>
      </c>
      <c r="E19" s="108" t="s">
        <v>0</v>
      </c>
      <c r="F19" s="114" t="s">
        <v>0</v>
      </c>
      <c r="G19" s="72" t="s">
        <v>0</v>
      </c>
      <c r="H19" s="72">
        <f>+D19</f>
        <v>400</v>
      </c>
      <c r="I19" s="12"/>
      <c r="J19" s="112"/>
    </row>
    <row r="20" spans="1:10" ht="12.75" customHeight="1">
      <c r="A20" s="34" t="s">
        <v>104</v>
      </c>
      <c r="B20" s="108">
        <v>168.16499999999999</v>
      </c>
      <c r="C20" s="108" t="s">
        <v>0</v>
      </c>
      <c r="D20" s="108" t="s">
        <v>0</v>
      </c>
      <c r="E20" s="108" t="s">
        <v>0</v>
      </c>
      <c r="F20" s="114" t="s">
        <v>0</v>
      </c>
      <c r="G20" s="72" t="s">
        <v>0</v>
      </c>
      <c r="H20" s="72" t="s">
        <v>0</v>
      </c>
      <c r="I20" s="12"/>
      <c r="J20" s="112"/>
    </row>
    <row r="21" spans="1:10" ht="12.75" customHeight="1">
      <c r="A21" s="34" t="s">
        <v>105</v>
      </c>
      <c r="B21" s="108" t="s">
        <v>0</v>
      </c>
      <c r="C21" s="108" t="s">
        <v>0</v>
      </c>
      <c r="D21" s="108">
        <v>100</v>
      </c>
      <c r="E21" s="108">
        <v>100</v>
      </c>
      <c r="F21" s="114" t="s">
        <v>0</v>
      </c>
      <c r="G21" s="72">
        <f>-E21</f>
        <v>-100</v>
      </c>
      <c r="H21" s="72">
        <f>D21</f>
        <v>100</v>
      </c>
      <c r="I21" s="12"/>
      <c r="J21" s="112"/>
    </row>
    <row r="22" spans="1:10" ht="12.75" customHeight="1">
      <c r="A22" s="34" t="s">
        <v>106</v>
      </c>
      <c r="B22" s="108">
        <v>100</v>
      </c>
      <c r="C22" s="108">
        <v>100</v>
      </c>
      <c r="D22" s="108">
        <v>90</v>
      </c>
      <c r="E22" s="108">
        <v>90</v>
      </c>
      <c r="F22" s="114" t="s">
        <v>0</v>
      </c>
      <c r="G22" s="72">
        <f>-E22</f>
        <v>-90</v>
      </c>
      <c r="H22" s="72">
        <f>+D22-C22</f>
        <v>-10</v>
      </c>
      <c r="I22" s="12"/>
      <c r="J22" s="112"/>
    </row>
    <row r="23" spans="1:10" ht="12.75" customHeight="1">
      <c r="A23" s="34" t="s">
        <v>107</v>
      </c>
      <c r="B23" s="108" t="s">
        <v>0</v>
      </c>
      <c r="C23" s="108" t="s">
        <v>0</v>
      </c>
      <c r="D23" s="108" t="s">
        <v>0</v>
      </c>
      <c r="E23" s="108" t="s">
        <v>0</v>
      </c>
      <c r="F23" s="114" t="s">
        <v>0</v>
      </c>
      <c r="G23" s="72" t="s">
        <v>0</v>
      </c>
      <c r="H23" s="72" t="s">
        <v>0</v>
      </c>
      <c r="I23" s="12"/>
      <c r="J23" s="112"/>
    </row>
    <row r="24" spans="1:10" ht="12.75" customHeight="1">
      <c r="A24" s="61" t="s">
        <v>108</v>
      </c>
      <c r="B24" s="108" t="s">
        <v>0</v>
      </c>
      <c r="C24" s="108" t="s">
        <v>0</v>
      </c>
      <c r="D24" s="108" t="s">
        <v>0</v>
      </c>
      <c r="E24" s="108" t="s">
        <v>0</v>
      </c>
      <c r="F24" s="114" t="s">
        <v>0</v>
      </c>
      <c r="G24" s="72" t="s">
        <v>0</v>
      </c>
      <c r="H24" s="72" t="s">
        <v>0</v>
      </c>
      <c r="I24" s="12"/>
      <c r="J24" s="112"/>
    </row>
    <row r="25" spans="1:10" ht="12.75" customHeight="1">
      <c r="A25" s="67" t="s">
        <v>110</v>
      </c>
      <c r="B25" s="114">
        <v>420.75299999999999</v>
      </c>
      <c r="C25" s="114">
        <v>420.75299999999999</v>
      </c>
      <c r="D25" s="176" t="s">
        <v>0</v>
      </c>
      <c r="E25" s="114" t="s">
        <v>0</v>
      </c>
      <c r="F25" s="114" t="s">
        <v>0</v>
      </c>
      <c r="G25" s="72" t="s">
        <v>0</v>
      </c>
      <c r="H25" s="72">
        <f>-C25</f>
        <v>-420.75299999999999</v>
      </c>
      <c r="I25" s="107"/>
      <c r="J25" s="112"/>
    </row>
    <row r="26" spans="1:10" ht="12.75" customHeight="1">
      <c r="A26" s="34" t="s">
        <v>100</v>
      </c>
      <c r="B26" s="108" t="s">
        <v>0</v>
      </c>
      <c r="C26" s="108" t="s">
        <v>0</v>
      </c>
      <c r="D26" s="176" t="s">
        <v>0</v>
      </c>
      <c r="E26" s="108" t="s">
        <v>0</v>
      </c>
      <c r="F26" s="114" t="s">
        <v>0</v>
      </c>
      <c r="G26" s="72" t="s">
        <v>0</v>
      </c>
      <c r="H26" s="72" t="s">
        <v>0</v>
      </c>
      <c r="I26" s="107"/>
      <c r="J26" s="112"/>
    </row>
    <row r="27" spans="1:10" ht="12.75" customHeight="1">
      <c r="A27" s="34" t="s">
        <v>101</v>
      </c>
      <c r="B27" s="108">
        <v>420.75299999999999</v>
      </c>
      <c r="C27" s="108">
        <v>420.75299999999999</v>
      </c>
      <c r="D27" s="176" t="s">
        <v>0</v>
      </c>
      <c r="E27" s="108" t="s">
        <v>0</v>
      </c>
      <c r="F27" s="114" t="s">
        <v>0</v>
      </c>
      <c r="G27" s="72" t="s">
        <v>0</v>
      </c>
      <c r="H27" s="72">
        <f>-C27</f>
        <v>-420.75299999999999</v>
      </c>
      <c r="I27" s="107"/>
      <c r="J27" s="112"/>
    </row>
    <row r="28" spans="1:10" ht="12.75" customHeight="1">
      <c r="A28" s="34" t="s">
        <v>102</v>
      </c>
      <c r="B28" s="108" t="s">
        <v>0</v>
      </c>
      <c r="C28" s="108" t="s">
        <v>0</v>
      </c>
      <c r="D28" s="176" t="s">
        <v>0</v>
      </c>
      <c r="E28" s="108" t="s">
        <v>0</v>
      </c>
      <c r="F28" s="114" t="s">
        <v>0</v>
      </c>
      <c r="G28" s="72" t="s">
        <v>0</v>
      </c>
      <c r="H28" s="72" t="s">
        <v>0</v>
      </c>
      <c r="I28" s="107"/>
      <c r="J28" s="112"/>
    </row>
    <row r="29" spans="1:10" ht="12.75" customHeight="1">
      <c r="A29" s="34" t="s">
        <v>103</v>
      </c>
      <c r="B29" s="108" t="s">
        <v>0</v>
      </c>
      <c r="C29" s="108" t="s">
        <v>0</v>
      </c>
      <c r="D29" s="176" t="s">
        <v>0</v>
      </c>
      <c r="E29" s="108" t="s">
        <v>0</v>
      </c>
      <c r="F29" s="114" t="s">
        <v>0</v>
      </c>
      <c r="G29" s="72" t="s">
        <v>0</v>
      </c>
      <c r="H29" s="72" t="s">
        <v>0</v>
      </c>
      <c r="I29" s="107"/>
      <c r="J29" s="112"/>
    </row>
    <row r="30" spans="1:10" ht="12.75" customHeight="1">
      <c r="A30" s="34" t="s">
        <v>104</v>
      </c>
      <c r="B30" s="108" t="s">
        <v>0</v>
      </c>
      <c r="C30" s="108" t="s">
        <v>0</v>
      </c>
      <c r="D30" s="176" t="s">
        <v>0</v>
      </c>
      <c r="E30" s="108" t="s">
        <v>0</v>
      </c>
      <c r="F30" s="114" t="s">
        <v>0</v>
      </c>
      <c r="G30" s="72" t="s">
        <v>0</v>
      </c>
      <c r="H30" s="72" t="s">
        <v>0</v>
      </c>
      <c r="I30" s="107"/>
      <c r="J30" s="112"/>
    </row>
    <row r="31" spans="1:10" ht="12.75" customHeight="1">
      <c r="A31" s="34" t="s">
        <v>105</v>
      </c>
      <c r="B31" s="108" t="s">
        <v>0</v>
      </c>
      <c r="C31" s="108" t="s">
        <v>0</v>
      </c>
      <c r="D31" s="176" t="s">
        <v>0</v>
      </c>
      <c r="E31" s="108" t="s">
        <v>0</v>
      </c>
      <c r="F31" s="114" t="s">
        <v>0</v>
      </c>
      <c r="G31" s="72" t="s">
        <v>0</v>
      </c>
      <c r="H31" s="72" t="s">
        <v>0</v>
      </c>
      <c r="I31" s="107"/>
      <c r="J31" s="112"/>
    </row>
    <row r="32" spans="1:10" ht="12.75" customHeight="1">
      <c r="A32" s="34" t="s">
        <v>106</v>
      </c>
      <c r="B32" s="108" t="s">
        <v>0</v>
      </c>
      <c r="C32" s="108" t="s">
        <v>0</v>
      </c>
      <c r="D32" s="176" t="s">
        <v>0</v>
      </c>
      <c r="E32" s="108" t="s">
        <v>0</v>
      </c>
      <c r="F32" s="114" t="s">
        <v>0</v>
      </c>
      <c r="G32" s="72" t="s">
        <v>0</v>
      </c>
      <c r="H32" s="72" t="s">
        <v>0</v>
      </c>
      <c r="I32" s="107"/>
      <c r="J32" s="112"/>
    </row>
    <row r="33" spans="1:17" ht="12.75" customHeight="1">
      <c r="A33" s="34" t="s">
        <v>107</v>
      </c>
      <c r="B33" s="108" t="s">
        <v>0</v>
      </c>
      <c r="C33" s="108" t="s">
        <v>0</v>
      </c>
      <c r="D33" s="176" t="s">
        <v>0</v>
      </c>
      <c r="E33" s="108" t="s">
        <v>0</v>
      </c>
      <c r="F33" s="114" t="s">
        <v>0</v>
      </c>
      <c r="G33" s="72" t="s">
        <v>0</v>
      </c>
      <c r="H33" s="72" t="s">
        <v>0</v>
      </c>
      <c r="I33" s="107"/>
      <c r="J33" s="112"/>
    </row>
    <row r="34" spans="1:17" ht="12.75" customHeight="1">
      <c r="A34" s="61" t="s">
        <v>108</v>
      </c>
      <c r="B34" s="108" t="s">
        <v>0</v>
      </c>
      <c r="C34" s="108" t="s">
        <v>0</v>
      </c>
      <c r="D34" s="176" t="s">
        <v>0</v>
      </c>
      <c r="E34" s="108" t="s">
        <v>0</v>
      </c>
      <c r="F34" s="114" t="s">
        <v>0</v>
      </c>
      <c r="G34" s="72" t="s">
        <v>0</v>
      </c>
      <c r="H34" s="72" t="s">
        <v>0</v>
      </c>
      <c r="I34" s="107"/>
      <c r="J34" s="112"/>
    </row>
    <row r="35" spans="1:17" ht="15" customHeight="1">
      <c r="F35" s="9"/>
    </row>
    <row r="36" spans="1:17" ht="15" customHeight="1">
      <c r="A36" s="42" t="s">
        <v>113</v>
      </c>
      <c r="G36" s="12"/>
      <c r="I36" s="2"/>
    </row>
    <row r="37" spans="1:17" ht="12.75" customHeight="1">
      <c r="A37" s="13" t="s">
        <v>24</v>
      </c>
      <c r="G37" s="12"/>
    </row>
    <row r="38" spans="1:17" ht="31.5" customHeight="1">
      <c r="A38" s="58"/>
      <c r="B38" s="161" t="s">
        <v>6</v>
      </c>
      <c r="C38" s="54" t="s">
        <v>30</v>
      </c>
      <c r="D38" s="54" t="s">
        <v>31</v>
      </c>
      <c r="E38" s="161" t="s">
        <v>7</v>
      </c>
      <c r="F38" s="54" t="s">
        <v>21</v>
      </c>
      <c r="G38" s="54" t="s">
        <v>22</v>
      </c>
      <c r="H38" s="57" t="s">
        <v>32</v>
      </c>
      <c r="I38" s="57" t="s">
        <v>33</v>
      </c>
    </row>
    <row r="39" spans="1:17" ht="12.75" customHeight="1">
      <c r="A39" s="43" t="s">
        <v>114</v>
      </c>
      <c r="B39" s="17">
        <v>82534.654019280002</v>
      </c>
      <c r="C39" s="17">
        <v>85258.860183900004</v>
      </c>
      <c r="D39" s="17">
        <v>85412.903369790001</v>
      </c>
      <c r="E39" s="17">
        <v>102877.68537794999</v>
      </c>
      <c r="F39" s="17">
        <v>95761.709923379996</v>
      </c>
      <c r="G39" s="17">
        <v>98643.927915280001</v>
      </c>
      <c r="H39" s="16">
        <f>G39/F39-1</f>
        <v>3.0097812520328837E-2</v>
      </c>
      <c r="I39" s="16">
        <f>G39/E39-1</f>
        <v>-4.1153311790755209E-2</v>
      </c>
      <c r="K39" s="122"/>
      <c r="L39" s="122"/>
      <c r="M39" s="122"/>
      <c r="N39" s="122"/>
    </row>
    <row r="40" spans="1:17" ht="12.75" customHeight="1">
      <c r="A40" s="61" t="s">
        <v>115</v>
      </c>
      <c r="B40" s="33">
        <v>37501.240316720003</v>
      </c>
      <c r="C40" s="33">
        <v>37228.993134440003</v>
      </c>
      <c r="D40" s="33">
        <v>38019.915179650001</v>
      </c>
      <c r="E40" s="33">
        <v>42225.592244900006</v>
      </c>
      <c r="F40" s="33">
        <v>35840.798991980002</v>
      </c>
      <c r="G40" s="33">
        <v>37532.59144204</v>
      </c>
      <c r="H40" s="16">
        <f t="shared" ref="H40:H52" si="2">G40/F40-1</f>
        <v>4.7202978104326387E-2</v>
      </c>
      <c r="I40" s="16">
        <f t="shared" ref="I40:I52" si="3">G40/E40-1</f>
        <v>-0.11114114813692932</v>
      </c>
      <c r="K40" s="122"/>
      <c r="L40" s="122"/>
      <c r="M40" s="122"/>
      <c r="N40" s="122"/>
      <c r="O40" s="122"/>
      <c r="P40" s="122"/>
      <c r="Q40" s="122"/>
    </row>
    <row r="41" spans="1:17" ht="12.75" customHeight="1">
      <c r="A41" s="61" t="s">
        <v>116</v>
      </c>
      <c r="B41" s="33">
        <v>34615.594705899995</v>
      </c>
      <c r="C41" s="33">
        <v>36924.78995459</v>
      </c>
      <c r="D41" s="33">
        <v>36505.716904079993</v>
      </c>
      <c r="E41" s="33">
        <v>47128.88711009</v>
      </c>
      <c r="F41" s="33">
        <v>46032.313250519997</v>
      </c>
      <c r="G41" s="33">
        <v>46904.721897850002</v>
      </c>
      <c r="H41" s="16">
        <f t="shared" si="2"/>
        <v>1.8952092252720876E-2</v>
      </c>
      <c r="I41" s="16">
        <f t="shared" si="3"/>
        <v>-4.7564291453850993E-3</v>
      </c>
      <c r="K41" s="122"/>
      <c r="L41" s="122"/>
      <c r="M41" s="122"/>
      <c r="N41" s="122"/>
    </row>
    <row r="42" spans="1:17" ht="12.75" customHeight="1">
      <c r="A42" s="61" t="s">
        <v>117</v>
      </c>
      <c r="B42" s="33">
        <v>6252.7773932800001</v>
      </c>
      <c r="C42" s="33">
        <v>5917.4790767599998</v>
      </c>
      <c r="D42" s="33">
        <v>5899.5162258800001</v>
      </c>
      <c r="E42" s="33">
        <v>7108.0608438300005</v>
      </c>
      <c r="F42" s="33">
        <v>7778.5137294299993</v>
      </c>
      <c r="G42" s="33">
        <v>8218.8281700999996</v>
      </c>
      <c r="H42" s="16">
        <f t="shared" si="2"/>
        <v>5.6606500417177408E-2</v>
      </c>
      <c r="I42" s="16">
        <f t="shared" si="3"/>
        <v>0.15626868574629271</v>
      </c>
      <c r="K42" s="122"/>
      <c r="L42" s="122"/>
      <c r="M42" s="122"/>
      <c r="N42" s="122"/>
    </row>
    <row r="43" spans="1:17" ht="12.75" customHeight="1">
      <c r="A43" s="61" t="s">
        <v>118</v>
      </c>
      <c r="B43" s="33">
        <v>4165.0416033800002</v>
      </c>
      <c r="C43" s="33">
        <v>5187.5980181099994</v>
      </c>
      <c r="D43" s="33">
        <v>4987.7550601800003</v>
      </c>
      <c r="E43" s="33">
        <v>6415.1451791299996</v>
      </c>
      <c r="F43" s="33">
        <v>6110.0839514499994</v>
      </c>
      <c r="G43" s="33">
        <v>5987.7864052900004</v>
      </c>
      <c r="H43" s="16">
        <f t="shared" si="2"/>
        <v>-2.0015689985892315E-2</v>
      </c>
      <c r="I43" s="16">
        <f t="shared" si="3"/>
        <v>-6.6617163276413316E-2</v>
      </c>
      <c r="K43" s="122"/>
      <c r="L43" s="122"/>
      <c r="M43" s="122"/>
      <c r="N43" s="122"/>
    </row>
    <row r="44" spans="1:17" ht="12.75" customHeight="1">
      <c r="A44" s="62" t="s">
        <v>119</v>
      </c>
      <c r="B44" s="17">
        <v>36033.658588289996</v>
      </c>
      <c r="C44" s="17">
        <v>32711.398834399995</v>
      </c>
      <c r="D44" s="17">
        <v>33168.932106619999</v>
      </c>
      <c r="E44" s="17">
        <v>35383.464017800005</v>
      </c>
      <c r="F44" s="17">
        <v>39265.396869169992</v>
      </c>
      <c r="G44" s="17">
        <v>43470.89200421</v>
      </c>
      <c r="H44" s="16">
        <f t="shared" si="2"/>
        <v>0.10710435829930542</v>
      </c>
      <c r="I44" s="16">
        <f t="shared" si="3"/>
        <v>0.22856518463939923</v>
      </c>
      <c r="K44" s="122"/>
      <c r="L44" s="122"/>
      <c r="M44" s="122"/>
      <c r="N44" s="122"/>
    </row>
    <row r="45" spans="1:17" ht="12.75" customHeight="1">
      <c r="A45" s="61" t="s">
        <v>115</v>
      </c>
      <c r="B45" s="33">
        <v>16204.947857129999</v>
      </c>
      <c r="C45" s="33">
        <v>13665.666626889999</v>
      </c>
      <c r="D45" s="33">
        <v>13145.600363760001</v>
      </c>
      <c r="E45" s="33">
        <v>12997.217447359999</v>
      </c>
      <c r="F45" s="33">
        <v>14205.759616069998</v>
      </c>
      <c r="G45" s="33">
        <v>16121.86082715</v>
      </c>
      <c r="H45" s="16">
        <f t="shared" si="2"/>
        <v>0.13488199595553119</v>
      </c>
      <c r="I45" s="16">
        <f t="shared" si="3"/>
        <v>0.2404086407298418</v>
      </c>
      <c r="K45" s="122"/>
      <c r="L45" s="122"/>
      <c r="M45" s="122"/>
      <c r="N45" s="4"/>
    </row>
    <row r="46" spans="1:17" ht="12.75" customHeight="1">
      <c r="A46" s="61" t="s">
        <v>116</v>
      </c>
      <c r="B46" s="33">
        <v>14001.552952759999</v>
      </c>
      <c r="C46" s="33">
        <v>13614.147933899998</v>
      </c>
      <c r="D46" s="33">
        <v>14455.66954141</v>
      </c>
      <c r="E46" s="33">
        <v>15860.4432707</v>
      </c>
      <c r="F46" s="33">
        <v>17614.574555670002</v>
      </c>
      <c r="G46" s="33">
        <v>19429.01351741</v>
      </c>
      <c r="H46" s="16">
        <f>G46/F46-1</f>
        <v>0.10300782207401893</v>
      </c>
      <c r="I46" s="16">
        <f t="shared" si="3"/>
        <v>0.22499814070786073</v>
      </c>
      <c r="K46" s="122"/>
      <c r="L46" s="122"/>
      <c r="M46" s="122"/>
      <c r="N46" s="4"/>
    </row>
    <row r="47" spans="1:17" ht="12.75" customHeight="1">
      <c r="A47" s="61" t="s">
        <v>117</v>
      </c>
      <c r="B47" s="33">
        <v>5490.1031323899997</v>
      </c>
      <c r="C47" s="33">
        <v>5030.1752998599995</v>
      </c>
      <c r="D47" s="33">
        <v>5135.9053510900003</v>
      </c>
      <c r="E47" s="33">
        <v>6112.2815589399997</v>
      </c>
      <c r="F47" s="33">
        <v>6961.6940500700011</v>
      </c>
      <c r="G47" s="33">
        <v>7383.7753654600001</v>
      </c>
      <c r="H47" s="16">
        <f t="shared" si="2"/>
        <v>6.0629110149670318E-2</v>
      </c>
      <c r="I47" s="16">
        <f t="shared" si="3"/>
        <v>0.20802278073402514</v>
      </c>
      <c r="K47" s="122"/>
      <c r="L47" s="122"/>
      <c r="M47" s="122"/>
      <c r="N47" s="4"/>
    </row>
    <row r="48" spans="1:17" ht="12.75" customHeight="1">
      <c r="A48" s="61" t="s">
        <v>118</v>
      </c>
      <c r="B48" s="33">
        <v>337.05464601</v>
      </c>
      <c r="C48" s="33">
        <v>401.40897375000003</v>
      </c>
      <c r="D48" s="33">
        <v>431.75685035999999</v>
      </c>
      <c r="E48" s="33">
        <v>413.52174080000003</v>
      </c>
      <c r="F48" s="33">
        <v>483.36864736000001</v>
      </c>
      <c r="G48" s="33">
        <v>536.24229419000005</v>
      </c>
      <c r="H48" s="16">
        <f t="shared" si="2"/>
        <v>0.10938575995521926</v>
      </c>
      <c r="I48" s="16">
        <f t="shared" si="3"/>
        <v>0.29676928993523921</v>
      </c>
      <c r="K48" s="122"/>
      <c r="L48" s="122"/>
      <c r="M48" s="122"/>
      <c r="N48" s="4"/>
    </row>
    <row r="49" spans="1:14" ht="12.75" customHeight="1">
      <c r="A49" s="62" t="s">
        <v>120</v>
      </c>
      <c r="B49" s="45">
        <f t="shared" ref="B49" si="4">+B39-B44</f>
        <v>46500.995430990006</v>
      </c>
      <c r="C49" s="45">
        <v>52547.461349500009</v>
      </c>
      <c r="D49" s="45">
        <v>52243.971263170002</v>
      </c>
      <c r="E49" s="45">
        <v>67494.221360149997</v>
      </c>
      <c r="F49" s="45">
        <f t="shared" ref="F49:G53" si="5">F39-F44</f>
        <v>56496.313054210004</v>
      </c>
      <c r="G49" s="45">
        <f t="shared" si="5"/>
        <v>55173.035911070001</v>
      </c>
      <c r="H49" s="16">
        <f t="shared" si="2"/>
        <v>-2.3422362834018551E-2</v>
      </c>
      <c r="I49" s="16">
        <f t="shared" si="3"/>
        <v>-0.18255170888384653</v>
      </c>
      <c r="K49" s="145"/>
      <c r="L49" s="145"/>
      <c r="M49" s="122"/>
    </row>
    <row r="50" spans="1:14" ht="12.75" customHeight="1">
      <c r="A50" s="61" t="s">
        <v>115</v>
      </c>
      <c r="B50" s="33">
        <f>+B40-B45</f>
        <v>21296.292459590004</v>
      </c>
      <c r="C50" s="33">
        <v>23563.326507550002</v>
      </c>
      <c r="D50" s="33">
        <v>24874.31481589</v>
      </c>
      <c r="E50" s="33">
        <v>29228.374797540007</v>
      </c>
      <c r="F50" s="33">
        <f t="shared" si="5"/>
        <v>21635.039375910004</v>
      </c>
      <c r="G50" s="33">
        <f t="shared" si="5"/>
        <v>21410.730614890002</v>
      </c>
      <c r="H50" s="16">
        <f t="shared" si="2"/>
        <v>-1.0367846211075671E-2</v>
      </c>
      <c r="I50" s="16">
        <f t="shared" si="3"/>
        <v>-0.26746763160119236</v>
      </c>
      <c r="K50" s="126"/>
      <c r="L50" s="126"/>
      <c r="M50" s="122"/>
      <c r="N50" s="126"/>
    </row>
    <row r="51" spans="1:14" ht="12.75" customHeight="1">
      <c r="A51" s="61" t="s">
        <v>116</v>
      </c>
      <c r="B51" s="33">
        <f t="shared" ref="B51" si="6">+B41-B46</f>
        <v>20614.041753139994</v>
      </c>
      <c r="C51" s="33">
        <v>23310.64202069</v>
      </c>
      <c r="D51" s="33">
        <v>22050.047362669993</v>
      </c>
      <c r="E51" s="33">
        <v>31268.443839389998</v>
      </c>
      <c r="F51" s="33">
        <f t="shared" si="5"/>
        <v>28417.738694849995</v>
      </c>
      <c r="G51" s="33">
        <f t="shared" si="5"/>
        <v>27475.708380440003</v>
      </c>
      <c r="H51" s="16">
        <f t="shared" si="2"/>
        <v>-3.314937632883197E-2</v>
      </c>
      <c r="I51" s="16">
        <f t="shared" si="3"/>
        <v>-0.1212959454724174</v>
      </c>
      <c r="J51" s="75"/>
      <c r="K51" s="120"/>
      <c r="L51" s="120"/>
      <c r="M51" s="120"/>
      <c r="N51" s="120"/>
    </row>
    <row r="52" spans="1:14" ht="12.75" customHeight="1">
      <c r="A52" s="61" t="s">
        <v>117</v>
      </c>
      <c r="B52" s="33">
        <f t="shared" ref="B52" si="7">+B42-B47</f>
        <v>762.67426089000037</v>
      </c>
      <c r="C52" s="33">
        <v>887.30377690000023</v>
      </c>
      <c r="D52" s="33">
        <v>763.6108747899998</v>
      </c>
      <c r="E52" s="33">
        <v>995.77928489000078</v>
      </c>
      <c r="F52" s="33">
        <f t="shared" si="5"/>
        <v>816.81967935999819</v>
      </c>
      <c r="G52" s="33">
        <f t="shared" si="5"/>
        <v>835.05280463999952</v>
      </c>
      <c r="H52" s="16">
        <f t="shared" si="2"/>
        <v>2.2322093530223741E-2</v>
      </c>
      <c r="I52" s="16">
        <f t="shared" si="3"/>
        <v>-0.16140773632156447</v>
      </c>
      <c r="J52" s="75"/>
      <c r="K52" s="120"/>
      <c r="L52" s="120"/>
      <c r="M52" s="120"/>
      <c r="N52" s="120"/>
    </row>
    <row r="53" spans="1:14" ht="12.75" customHeight="1">
      <c r="A53" s="61" t="s">
        <v>118</v>
      </c>
      <c r="B53" s="33">
        <f t="shared" ref="B53" si="8">+B43-B48</f>
        <v>3827.9869573700003</v>
      </c>
      <c r="C53" s="33">
        <v>4786.1890443599996</v>
      </c>
      <c r="D53" s="33">
        <v>4555.9982098200007</v>
      </c>
      <c r="E53" s="33">
        <v>6001.6234383299998</v>
      </c>
      <c r="F53" s="33">
        <f t="shared" si="5"/>
        <v>5626.7153040899993</v>
      </c>
      <c r="G53" s="33">
        <f t="shared" si="5"/>
        <v>5451.5441111</v>
      </c>
      <c r="H53" s="16">
        <f>G53/F53-1</f>
        <v>-3.1132051920712778E-2</v>
      </c>
      <c r="I53" s="16">
        <f>G53/E53-1</f>
        <v>-9.1655088474371871E-2</v>
      </c>
      <c r="J53" s="75"/>
      <c r="K53" s="120"/>
      <c r="L53" s="120"/>
      <c r="M53" s="120"/>
      <c r="N53" s="120"/>
    </row>
    <row r="54" spans="1:14" ht="12.75" customHeight="1">
      <c r="A54" s="61"/>
      <c r="B54" s="33"/>
      <c r="C54" s="33"/>
      <c r="D54" s="33"/>
      <c r="E54" s="33"/>
      <c r="F54" s="33"/>
      <c r="G54" s="33"/>
      <c r="H54" s="33"/>
      <c r="I54" s="15"/>
      <c r="J54" s="15"/>
      <c r="K54" s="122"/>
      <c r="L54" s="122"/>
      <c r="M54" s="122"/>
      <c r="N54" s="122"/>
    </row>
    <row r="55" spans="1:14" ht="12.75" customHeight="1">
      <c r="A55" s="79"/>
      <c r="B55" s="77"/>
      <c r="C55" s="77"/>
      <c r="D55" s="77"/>
      <c r="E55" s="77"/>
      <c r="F55" s="77"/>
      <c r="G55" s="77"/>
      <c r="H55" s="77"/>
      <c r="I55" s="79"/>
      <c r="K55" s="121"/>
      <c r="L55" s="121"/>
      <c r="M55" s="120"/>
      <c r="N55" s="4"/>
    </row>
    <row r="56" spans="1:14" ht="12.75" customHeight="1">
      <c r="A56" s="79"/>
      <c r="B56" s="77"/>
      <c r="C56" s="77"/>
      <c r="D56" s="77"/>
      <c r="E56" s="77"/>
      <c r="F56" s="77"/>
      <c r="G56" s="77"/>
      <c r="H56" s="77"/>
      <c r="I56" s="79"/>
      <c r="K56" s="121"/>
      <c r="L56" s="121"/>
      <c r="M56" s="120"/>
      <c r="N56" s="4"/>
    </row>
    <row r="57" spans="1:14" ht="15.75" customHeight="1">
      <c r="A57" s="42" t="s">
        <v>121</v>
      </c>
      <c r="B57" s="1"/>
      <c r="C57" s="14"/>
      <c r="D57" s="14"/>
      <c r="E57" s="14"/>
      <c r="F57" s="14"/>
      <c r="G57" s="14"/>
      <c r="H57" s="14"/>
      <c r="I57" s="2"/>
      <c r="K57" s="121"/>
      <c r="L57" s="121"/>
      <c r="M57" s="120"/>
      <c r="N57" s="4"/>
    </row>
    <row r="58" spans="1:14" ht="12.75" customHeight="1">
      <c r="A58" s="13" t="s">
        <v>24</v>
      </c>
      <c r="B58" s="13"/>
      <c r="C58" s="13"/>
      <c r="D58" s="13"/>
      <c r="E58" s="13"/>
      <c r="F58" s="13"/>
      <c r="I58" s="2"/>
      <c r="K58" s="121"/>
      <c r="L58" s="121"/>
      <c r="M58" s="120"/>
      <c r="N58" s="4"/>
    </row>
    <row r="59" spans="1:14" s="4" customFormat="1" ht="32.25" customHeight="1">
      <c r="A59" s="58"/>
      <c r="B59" s="161" t="s">
        <v>6</v>
      </c>
      <c r="C59" s="54" t="s">
        <v>30</v>
      </c>
      <c r="D59" s="54" t="s">
        <v>31</v>
      </c>
      <c r="E59" s="161" t="s">
        <v>7</v>
      </c>
      <c r="F59" s="54" t="s">
        <v>21</v>
      </c>
      <c r="G59" s="54" t="s">
        <v>22</v>
      </c>
      <c r="H59" s="57" t="s">
        <v>32</v>
      </c>
      <c r="I59" s="57" t="s">
        <v>33</v>
      </c>
      <c r="J59" s="66"/>
      <c r="K59" s="121"/>
      <c r="L59" s="121"/>
      <c r="M59" s="120"/>
    </row>
    <row r="60" spans="1:14" ht="12.75" customHeight="1">
      <c r="A60" s="43" t="s">
        <v>122</v>
      </c>
      <c r="B60" s="17">
        <v>78756.321715639991</v>
      </c>
      <c r="C60" s="17">
        <v>88918.431292769994</v>
      </c>
      <c r="D60" s="17">
        <v>87194.082623180002</v>
      </c>
      <c r="E60" s="17">
        <v>93953.516248369997</v>
      </c>
      <c r="F60" s="17">
        <v>91376.164827539993</v>
      </c>
      <c r="G60" s="17">
        <v>91758.125269789991</v>
      </c>
      <c r="H60" s="16">
        <f>G60/F60-1</f>
        <v>4.1800883520433096E-3</v>
      </c>
      <c r="I60" s="16">
        <f>G60/E60-1</f>
        <v>-2.3366778235062502E-2</v>
      </c>
      <c r="J60" s="76"/>
      <c r="K60" s="4"/>
      <c r="L60" s="4"/>
      <c r="M60" s="120"/>
      <c r="N60" s="4"/>
    </row>
    <row r="61" spans="1:14" ht="12.75" customHeight="1">
      <c r="A61" s="61" t="s">
        <v>115</v>
      </c>
      <c r="B61" s="33">
        <v>53137.92552443</v>
      </c>
      <c r="C61" s="33">
        <v>62736.746044</v>
      </c>
      <c r="D61" s="33">
        <v>61650.10707831</v>
      </c>
      <c r="E61" s="33">
        <v>65526.569945980002</v>
      </c>
      <c r="F61" s="33">
        <v>61686.42516526</v>
      </c>
      <c r="G61" s="33">
        <v>62009.791863289996</v>
      </c>
      <c r="H61" s="16">
        <f t="shared" ref="H61:H71" si="9">G61/F61-1</f>
        <v>5.2421046796549131E-3</v>
      </c>
      <c r="I61" s="16">
        <f t="shared" ref="I61:I71" si="10">G61/E61-1</f>
        <v>-5.3669497512066178E-2</v>
      </c>
      <c r="J61" s="76"/>
      <c r="M61" s="120"/>
      <c r="N61" s="4"/>
    </row>
    <row r="62" spans="1:14" ht="12.75" customHeight="1">
      <c r="A62" s="61" t="s">
        <v>116</v>
      </c>
      <c r="B62" s="33">
        <v>25106.657938070002</v>
      </c>
      <c r="C62" s="33">
        <v>25652.7187878</v>
      </c>
      <c r="D62" s="33">
        <v>24980.763882750001</v>
      </c>
      <c r="E62" s="33">
        <v>27523.470896840001</v>
      </c>
      <c r="F62" s="33">
        <v>28808.538295090006</v>
      </c>
      <c r="G62" s="33">
        <v>28870.176671009998</v>
      </c>
      <c r="H62" s="16">
        <f t="shared" si="9"/>
        <v>2.1395870657727745E-3</v>
      </c>
      <c r="I62" s="16">
        <f t="shared" si="10"/>
        <v>4.8929358481622831E-2</v>
      </c>
      <c r="J62" s="76"/>
      <c r="M62" s="120"/>
      <c r="N62" s="4"/>
    </row>
    <row r="63" spans="1:14" ht="12.75" customHeight="1">
      <c r="A63" s="61" t="s">
        <v>118</v>
      </c>
      <c r="B63" s="33">
        <v>511.73825313999993</v>
      </c>
      <c r="C63" s="33">
        <v>528.96646097000007</v>
      </c>
      <c r="D63" s="33">
        <v>563.21166212000003</v>
      </c>
      <c r="E63" s="33">
        <v>903.47540555</v>
      </c>
      <c r="F63" s="33">
        <v>881.20136719000004</v>
      </c>
      <c r="G63" s="33">
        <v>878.15673548999996</v>
      </c>
      <c r="H63" s="16">
        <f t="shared" si="9"/>
        <v>-3.4550918931377517E-3</v>
      </c>
      <c r="I63" s="16">
        <f t="shared" si="10"/>
        <v>-2.8023640604347255E-2</v>
      </c>
      <c r="J63" s="76"/>
      <c r="M63" s="120"/>
      <c r="N63" s="4"/>
    </row>
    <row r="64" spans="1:14" ht="12.75" customHeight="1">
      <c r="A64" s="62" t="s">
        <v>119</v>
      </c>
      <c r="B64" s="17">
        <v>33363.157884109998</v>
      </c>
      <c r="C64" s="17">
        <v>40675.532318539998</v>
      </c>
      <c r="D64" s="17">
        <v>41665.851970240001</v>
      </c>
      <c r="E64" s="17">
        <v>42215.263833930003</v>
      </c>
      <c r="F64" s="17">
        <v>48531.634837370009</v>
      </c>
      <c r="G64" s="17">
        <v>49829.648378950005</v>
      </c>
      <c r="H64" s="16">
        <f t="shared" si="9"/>
        <v>2.6745720516723859E-2</v>
      </c>
      <c r="I64" s="16">
        <f t="shared" si="10"/>
        <v>0.18037041234597306</v>
      </c>
      <c r="J64" s="76"/>
      <c r="M64" s="120"/>
      <c r="N64" s="4"/>
    </row>
    <row r="65" spans="1:15" ht="12.75" customHeight="1">
      <c r="A65" s="61" t="s">
        <v>115</v>
      </c>
      <c r="B65" s="33">
        <v>21916.231668760007</v>
      </c>
      <c r="C65" s="33">
        <v>29463.788155980001</v>
      </c>
      <c r="D65" s="33">
        <v>30265.286942080002</v>
      </c>
      <c r="E65" s="33">
        <v>30202.87464953</v>
      </c>
      <c r="F65" s="33">
        <v>30643.953352779998</v>
      </c>
      <c r="G65" s="33">
        <v>31708.352198260003</v>
      </c>
      <c r="H65" s="16">
        <f t="shared" si="9"/>
        <v>3.4734384079834868E-2</v>
      </c>
      <c r="I65" s="16">
        <f t="shared" si="10"/>
        <v>4.9845505310317506E-2</v>
      </c>
      <c r="J65" s="76"/>
      <c r="K65" s="12"/>
      <c r="L65" s="12"/>
      <c r="M65" s="120"/>
      <c r="N65" s="4"/>
    </row>
    <row r="66" spans="1:15" ht="12.75" customHeight="1">
      <c r="A66" s="61" t="s">
        <v>116</v>
      </c>
      <c r="B66" s="33">
        <v>11289.148373550001</v>
      </c>
      <c r="C66" s="33">
        <v>11052.043695280001</v>
      </c>
      <c r="D66" s="33">
        <v>11240.676468350001</v>
      </c>
      <c r="E66" s="33">
        <v>11847.759267789999</v>
      </c>
      <c r="F66" s="33">
        <v>17859.261609749999</v>
      </c>
      <c r="G66" s="33">
        <v>18094.691303350002</v>
      </c>
      <c r="H66" s="16">
        <f t="shared" si="9"/>
        <v>1.3182498736200365E-2</v>
      </c>
      <c r="I66" s="16">
        <f t="shared" si="10"/>
        <v>0.52726696199367185</v>
      </c>
      <c r="J66" s="76"/>
      <c r="K66" s="12"/>
      <c r="L66" s="12"/>
      <c r="M66" s="120"/>
      <c r="N66" s="4"/>
    </row>
    <row r="67" spans="1:15" ht="12.75" customHeight="1">
      <c r="A67" s="61" t="s">
        <v>118</v>
      </c>
      <c r="B67" s="33">
        <v>157.7778418</v>
      </c>
      <c r="C67" s="33">
        <v>159.70046728</v>
      </c>
      <c r="D67" s="33">
        <v>159.88855981</v>
      </c>
      <c r="E67" s="33">
        <v>164.62991661000001</v>
      </c>
      <c r="F67" s="33">
        <v>28.419874840000002</v>
      </c>
      <c r="G67" s="33">
        <v>26.604877339999994</v>
      </c>
      <c r="H67" s="16">
        <f t="shared" si="9"/>
        <v>-6.3863669710658266E-2</v>
      </c>
      <c r="I67" s="16">
        <f t="shared" si="10"/>
        <v>-0.83839585241954773</v>
      </c>
      <c r="J67" s="76"/>
      <c r="K67" s="131"/>
      <c r="M67" s="120"/>
    </row>
    <row r="68" spans="1:15" ht="12.75" customHeight="1">
      <c r="A68" s="62" t="s">
        <v>120</v>
      </c>
      <c r="B68" s="17">
        <f t="shared" ref="B68" si="11">+B60-B64</f>
        <v>45393.163831529993</v>
      </c>
      <c r="C68" s="17">
        <v>48242.898974229996</v>
      </c>
      <c r="D68" s="17">
        <v>45528.230652940001</v>
      </c>
      <c r="E68" s="17">
        <v>51738.252414439994</v>
      </c>
      <c r="F68" s="17">
        <v>42844.529990169991</v>
      </c>
      <c r="G68" s="17">
        <v>41928.476890839986</v>
      </c>
      <c r="H68" s="16">
        <f t="shared" si="9"/>
        <v>-2.1380864711088687E-2</v>
      </c>
      <c r="I68" s="16">
        <f t="shared" si="10"/>
        <v>-0.18960392100259904</v>
      </c>
      <c r="J68" s="76"/>
      <c r="K68" s="12"/>
      <c r="L68" s="12"/>
      <c r="M68" s="120"/>
    </row>
    <row r="69" spans="1:15" ht="12.75" customHeight="1">
      <c r="A69" s="61" t="s">
        <v>115</v>
      </c>
      <c r="B69" s="33">
        <f t="shared" ref="B69" si="12">+B61-B65</f>
        <v>31221.693855669993</v>
      </c>
      <c r="C69" s="33">
        <v>33272.957888019999</v>
      </c>
      <c r="D69" s="33">
        <v>31384.820136229999</v>
      </c>
      <c r="E69" s="33">
        <v>35323.695296450001</v>
      </c>
      <c r="F69" s="33">
        <v>31042.471812479998</v>
      </c>
      <c r="G69" s="33">
        <v>30301.439665029993</v>
      </c>
      <c r="H69" s="16">
        <f t="shared" si="9"/>
        <v>-2.3871557391640708E-2</v>
      </c>
      <c r="I69" s="16">
        <f t="shared" si="10"/>
        <v>-0.14217809289971828</v>
      </c>
      <c r="J69" s="76"/>
      <c r="K69" s="12"/>
      <c r="L69" s="12"/>
      <c r="M69" s="120"/>
      <c r="N69" s="12"/>
      <c r="O69" s="12"/>
    </row>
    <row r="70" spans="1:15" ht="12.75" customHeight="1">
      <c r="A70" s="61" t="s">
        <v>116</v>
      </c>
      <c r="B70" s="33">
        <f t="shared" ref="B70" si="13">+B62-B66</f>
        <v>13817.509564520002</v>
      </c>
      <c r="C70" s="33">
        <v>14600.675092519999</v>
      </c>
      <c r="D70" s="33">
        <v>13740.087414400001</v>
      </c>
      <c r="E70" s="33">
        <v>15675.711629050002</v>
      </c>
      <c r="F70" s="33">
        <v>10949.276685340003</v>
      </c>
      <c r="G70" s="33">
        <v>10775.485367659996</v>
      </c>
      <c r="H70" s="16">
        <f t="shared" si="9"/>
        <v>-1.5872401682267778E-2</v>
      </c>
      <c r="I70" s="16">
        <f t="shared" si="10"/>
        <v>-0.31259992384071278</v>
      </c>
      <c r="J70" s="76"/>
      <c r="K70" s="12"/>
      <c r="L70" s="12"/>
      <c r="M70" s="120"/>
      <c r="N70" s="12"/>
      <c r="O70" s="12"/>
    </row>
    <row r="71" spans="1:15" ht="12.75" customHeight="1">
      <c r="A71" s="61" t="s">
        <v>118</v>
      </c>
      <c r="B71" s="33">
        <f t="shared" ref="B71" si="14">+B63-B67</f>
        <v>353.96041133999995</v>
      </c>
      <c r="C71" s="33">
        <v>369.26599369000007</v>
      </c>
      <c r="D71" s="33">
        <v>403.32310231000002</v>
      </c>
      <c r="E71" s="33">
        <v>738.84548894</v>
      </c>
      <c r="F71" s="33">
        <v>852.78149235000001</v>
      </c>
      <c r="G71" s="33">
        <v>851.55185814999993</v>
      </c>
      <c r="H71" s="16">
        <f t="shared" si="9"/>
        <v>-1.4419100449888367E-3</v>
      </c>
      <c r="I71" s="16">
        <f t="shared" si="10"/>
        <v>0.15254389570909677</v>
      </c>
      <c r="J71" s="76"/>
      <c r="K71" s="12"/>
      <c r="L71" s="12"/>
      <c r="M71" s="120"/>
      <c r="N71" s="12"/>
      <c r="O71" s="12"/>
    </row>
    <row r="72" spans="1:15" ht="12" customHeight="1">
      <c r="B72" s="12"/>
      <c r="C72" s="12"/>
      <c r="D72" s="12"/>
      <c r="E72" s="12"/>
      <c r="F72" s="16"/>
      <c r="G72" s="16"/>
      <c r="H72" s="113"/>
      <c r="I72" s="79"/>
      <c r="J72"/>
      <c r="K72" s="12"/>
      <c r="L72" s="12"/>
      <c r="M72" s="120"/>
      <c r="N72" s="12"/>
      <c r="O72" s="12"/>
    </row>
    <row r="73" spans="1:15" ht="11.25">
      <c r="B73" s="33"/>
      <c r="C73" s="33"/>
      <c r="I73" s="17"/>
      <c r="K73" s="12"/>
      <c r="L73" s="12"/>
      <c r="M73" s="120"/>
      <c r="N73" s="12"/>
      <c r="O73" s="12"/>
    </row>
    <row r="74" spans="1:15" ht="11.25">
      <c r="B74" s="17"/>
      <c r="C74" s="17"/>
      <c r="I74" s="33"/>
      <c r="K74" s="12"/>
      <c r="L74" s="12"/>
      <c r="M74" s="120"/>
      <c r="N74" s="12"/>
      <c r="O74" s="12"/>
    </row>
    <row r="75" spans="1:15" ht="11.25">
      <c r="B75" s="33"/>
      <c r="C75" s="33"/>
      <c r="I75" s="33"/>
      <c r="K75" s="12"/>
      <c r="L75" s="12"/>
      <c r="M75" s="120"/>
      <c r="N75" s="12"/>
      <c r="O75" s="12"/>
    </row>
    <row r="76" spans="1:15">
      <c r="C76" s="12"/>
      <c r="D76" s="12"/>
      <c r="E76" s="12"/>
      <c r="F76" s="12"/>
      <c r="K76" s="131"/>
    </row>
    <row r="77" spans="1:15">
      <c r="C77" s="12"/>
      <c r="D77" s="12"/>
      <c r="E77" s="12"/>
      <c r="F77" s="12"/>
    </row>
    <row r="78" spans="1:15">
      <c r="C78" s="12"/>
      <c r="D78" s="12"/>
      <c r="E78" s="12"/>
      <c r="F78" s="12"/>
    </row>
    <row r="79" spans="1:15">
      <c r="C79" s="12"/>
      <c r="D79" s="12"/>
      <c r="E79" s="12"/>
      <c r="F79" s="12"/>
    </row>
  </sheetData>
  <phoneticPr fontId="8" type="noConversion"/>
  <pageMargins left="0.75" right="0.25" top="0.74" bottom="0.23" header="0.56999999999999995" footer="0.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Macroeconom</vt:lpstr>
      <vt:lpstr>NBKR operations</vt:lpstr>
      <vt:lpstr>T-bills, t-bonds</vt:lpstr>
      <vt:lpstr>Interbank credit</vt:lpstr>
      <vt:lpstr>Deposits, credits</vt:lpstr>
      <vt:lpstr>'Deposits, credits'!Область_печати</vt:lpstr>
      <vt:lpstr>'Interbank credit'!Область_печати</vt:lpstr>
      <vt:lpstr>Macroeconom!Область_печати</vt:lpstr>
      <vt:lpstr>'NBKR operations'!Область_печати</vt:lpstr>
      <vt:lpstr>'T-bills, t-bonds'!Область_печати</vt:lpstr>
    </vt:vector>
  </TitlesOfParts>
  <Company>NBKR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Your User Name</cp:lastModifiedBy>
  <cp:lastPrinted>2015-06-09T02:49:37Z</cp:lastPrinted>
  <dcterms:created xsi:type="dcterms:W3CDTF">2008-11-05T07:26:31Z</dcterms:created>
  <dcterms:modified xsi:type="dcterms:W3CDTF">2016-05-17T10:20:49Z</dcterms:modified>
</cp:coreProperties>
</file>