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<sst xmlns="http://schemas.openxmlformats.org/spreadsheetml/2006/main" count="723" uniqueCount="120">
  <si>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</si>
  <si>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</si>
  <si>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</si>
  <si>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</si>
  <si>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</si>
  <si>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</si>
  <si>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</si>
  <si>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</si>
  <si>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</si>
  <si>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</si>
  <si>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</si>
  <si>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</si>
  <si>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</si>
  <si>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</si>
  <si>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</si>
  <si>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</si>
  <si>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</si>
  <si>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</si>
  <si>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</si>
  <si>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</si>
  <si>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</si>
  <si>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</si>
  <si>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</si>
  <si>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</si>
  <si>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</si>
  <si>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</si>
  <si>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</si>
  <si>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</si>
  <si>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</si>
  <si>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</si>
  <si>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</si>
  <si>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</si>
  <si>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</si>
  <si>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</si>
  <si>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</si>
  <si>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</si>
  <si>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</si>
  <si>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</si>
  <si>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</si>
  <si>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</si>
  <si>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</si>
  <si>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</si>
  <si>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</si>
  <si>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</si>
  <si>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</si>
  <si>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</si>
  <si>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</si>
  <si>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</si>
  <si>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</si>
  <si>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</si>
  <si>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</si>
  <si>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</si>
  <si>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</si>
  <si>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</si>
  <si>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</si>
  <si>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</si>
  <si>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</si>
  <si>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</si>
  <si>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</si>
  <si>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</si>
  <si>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</si>
  <si>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</si>
  <si>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</si>
  <si>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</si>
  <si>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</si>
  <si>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</si>
  <si>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</si>
  <si>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</si>
  <si>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</si>
  <si>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</si>
  <si>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</si>
  <si>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</si>
  <si>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</si>
  <si>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</si>
  <si>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</si>
  <si>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</si>
  <si>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</si>
  <si>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</si>
  <si>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</si>
  <si>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</si>
  <si>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</si>
  <si>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</si>
  <si>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</si>
  <si>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</si>
  <si>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</si>
  <si>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</si>
  <si>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</si>
  <si>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</si>
  <si>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</si>
  <si>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</si>
  <si>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</si>
  <si>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</si>
  <si>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</si>
  <si>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</si>
  <si>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</si>
  <si>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</si>
  <si>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</si>
  <si>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</si>
  <si>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</si>
  <si>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</si>
  <si>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</si>
  <si>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</si>
  <si>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</si>
  <si>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</si>
  <si>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</si>
  <si>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</si>
  <si>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</si>
  <si>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</si>
  <si>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</si>
  <si>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</si>
  <si>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</si>
  <si>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</si>
  <si>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</si>
  <si>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</si>
  <si>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</si>
  <si>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</si>
  <si>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</si>
  <si>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Август 2015</t>
  </si>
  <si>
    <t>янв.-авг.14</t>
  </si>
  <si>
    <t>янв.-авг.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</si>
</sst>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 horizontal="right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641052"/>
        <c:axId val="2455174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410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9639078"/>
        <c:axId val="425339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39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261456"/>
        <c:axId val="226999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99921"/>
        <c:crosses val="autoZero"/>
        <c:auto val="1"/>
        <c:lblOffset val="100"/>
        <c:tickLblSkip val="1"/>
        <c:noMultiLvlLbl val="0"/>
      </c:catAx>
      <c:valAx>
        <c:axId val="226999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614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3"/>
        <c:crosses val="autoZero"/>
        <c:auto val="0"/>
        <c:lblOffset val="100"/>
        <c:tickLblSkip val="1"/>
        <c:noMultiLvlLbl val="0"/>
      </c:catAx>
      <c:valAx>
        <c:axId val="267542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461956"/>
        <c:axId val="1961328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301838"/>
        <c:axId val="45172223"/>
      </c:lineChart>
      <c:catAx>
        <c:axId val="394619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13285"/>
        <c:crosses val="autoZero"/>
        <c:auto val="0"/>
        <c:lblOffset val="100"/>
        <c:tickLblSkip val="5"/>
        <c:noMultiLvlLbl val="0"/>
      </c:catAx>
      <c:valAx>
        <c:axId val="1961328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At val="1"/>
        <c:crossBetween val="between"/>
        <c:dispUnits/>
        <c:majorUnit val="2000"/>
        <c:minorUnit val="100"/>
      </c:valAx>
      <c:catAx>
        <c:axId val="42301838"/>
        <c:scaling>
          <c:orientation val="minMax"/>
        </c:scaling>
        <c:axPos val="b"/>
        <c:delete val="1"/>
        <c:majorTickMark val="out"/>
        <c:minorTickMark val="none"/>
        <c:tickLblPos val="none"/>
        <c:crossAx val="45172223"/>
        <c:crossesAt val="39"/>
        <c:auto val="0"/>
        <c:lblOffset val="100"/>
        <c:tickLblSkip val="1"/>
        <c:noMultiLvlLbl val="0"/>
      </c:catAx>
      <c:valAx>
        <c:axId val="4517222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96824"/>
        <c:axId val="3507141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96824"/>
        <c:axId val="3507141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7207298"/>
        <c:axId val="22212499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1417"/>
        <c:crosses val="autoZero"/>
        <c:auto val="0"/>
        <c:lblOffset val="100"/>
        <c:tickLblSkip val="1"/>
        <c:noMultiLvlLbl val="0"/>
      </c:catAx>
      <c:valAx>
        <c:axId val="350714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6824"/>
        <c:crossesAt val="1"/>
        <c:crossBetween val="between"/>
        <c:dispUnits/>
        <c:majorUnit val="1"/>
      </c:valAx>
      <c:catAx>
        <c:axId val="47207298"/>
        <c:scaling>
          <c:orientation val="minMax"/>
        </c:scaling>
        <c:axPos val="b"/>
        <c:delete val="1"/>
        <c:majorTickMark val="out"/>
        <c:minorTickMark val="none"/>
        <c:tickLblPos val="none"/>
        <c:crossAx val="22212499"/>
        <c:crosses val="autoZero"/>
        <c:auto val="0"/>
        <c:lblOffset val="100"/>
        <c:tickLblSkip val="1"/>
        <c:noMultiLvlLbl val="0"/>
      </c:catAx>
      <c:valAx>
        <c:axId val="2221249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0729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694764"/>
        <c:axId val="5438196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1965"/>
        <c:crosses val="autoZero"/>
        <c:auto val="1"/>
        <c:lblOffset val="100"/>
        <c:tickLblSkip val="1"/>
        <c:noMultiLvlLbl val="0"/>
      </c:catAx>
      <c:valAx>
        <c:axId val="5438196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47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18</v>
      </c>
      <c r="B1" s="170"/>
      <c r="C1" s="170"/>
      <c r="D1" s="170"/>
      <c r="E1" s="170"/>
      <c r="F1" s="170"/>
      <c r="G1" s="170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117</v>
      </c>
      <c r="B2" s="171"/>
      <c r="C2" s="171"/>
      <c r="D2" s="171"/>
      <c r="E2" s="171"/>
      <c r="F2" s="171"/>
      <c r="G2" s="171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>
        <v>100.09205401136707</v>
      </c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>
        <v>100.30442219832085</v>
      </c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>
        <v>65.0953</v>
      </c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00">
        <f>K11/C11*100-100</f>
        <v>10.543672998055584</v>
      </c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 aca="true" t="shared" si="0" ref="D13:J13">D11/C11*100-100</f>
        <v>1.568271165717121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</v>
      </c>
      <c r="H13" s="100">
        <f t="shared" si="0"/>
        <v>-3.201737957899482</v>
      </c>
      <c r="I13" s="100">
        <f t="shared" si="0"/>
        <v>6.76146056903859</v>
      </c>
      <c r="J13" s="100">
        <f t="shared" si="0"/>
        <v>-1.7034800930430407</v>
      </c>
      <c r="K13" s="100">
        <f>K11/J11*100-100</f>
        <v>6.6763572719689535</v>
      </c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41821</v>
      </c>
      <c r="D17" s="54">
        <v>41852</v>
      </c>
      <c r="E17" s="54" t="s">
        <v>108</v>
      </c>
      <c r="F17" s="54">
        <v>42186</v>
      </c>
      <c r="G17" s="54">
        <v>42217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66197.7975</v>
      </c>
      <c r="D18" s="70">
        <v>65485.065200000005</v>
      </c>
      <c r="E18" s="70">
        <v>57074.5912</v>
      </c>
      <c r="F18" s="70">
        <v>58354.160200000006</v>
      </c>
      <c r="G18" s="70">
        <v>59544.8326</v>
      </c>
      <c r="H18" s="72">
        <f>G18-F18</f>
        <v>1190.6723999999958</v>
      </c>
      <c r="I18" s="72">
        <f>G18-E18</f>
        <v>2470.241399999999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72962.132</v>
      </c>
      <c r="D19" s="70">
        <v>72701.1759</v>
      </c>
      <c r="E19" s="70">
        <v>64471.911799999994</v>
      </c>
      <c r="F19" s="70">
        <v>66598.0094</v>
      </c>
      <c r="G19" s="70">
        <v>68502.546</v>
      </c>
      <c r="H19" s="72">
        <f>G19-F19</f>
        <v>1904.5366000000067</v>
      </c>
      <c r="I19" s="72">
        <f>G19-E19</f>
        <v>4030.6342000000077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123388.49530000999</v>
      </c>
      <c r="D20" s="70">
        <v>124832.53433369</v>
      </c>
      <c r="E20" s="70">
        <v>124544.35376750001</v>
      </c>
      <c r="F20" s="70">
        <v>131231.03788363</v>
      </c>
      <c r="G20" s="70">
        <v>134526.87933415003</v>
      </c>
      <c r="H20" s="72">
        <f>G20-F20</f>
        <v>3295.8414505200344</v>
      </c>
      <c r="I20" s="72">
        <f>G20-E20</f>
        <v>9982.525566650016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31.89467280856694</v>
      </c>
      <c r="D21" s="92">
        <v>31.8600346445781</v>
      </c>
      <c r="E21" s="92">
        <v>30.9202192521429</v>
      </c>
      <c r="F21" s="92">
        <v>29.37408010758496</v>
      </c>
      <c r="G21" s="92">
        <v>29.406957885134048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41821</v>
      </c>
      <c r="D27" s="54">
        <v>41852</v>
      </c>
      <c r="E27" s="54" t="s">
        <v>108</v>
      </c>
      <c r="F27" s="54">
        <v>42186</v>
      </c>
      <c r="G27" s="54">
        <v>42217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2262.99483887334</v>
      </c>
      <c r="D28" s="165">
        <v>2222.6796736172573</v>
      </c>
      <c r="E28" s="165">
        <v>1957.55597687923</v>
      </c>
      <c r="F28" s="165">
        <v>1890.23549329</v>
      </c>
      <c r="G28" s="165">
        <v>1855.99382597</v>
      </c>
      <c r="H28" s="72">
        <f>G28-F28</f>
        <v>-34.24166732000003</v>
      </c>
      <c r="I28" s="72">
        <f>G28-E28</f>
        <v>-101.56215090923001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41821</v>
      </c>
      <c r="D32" s="54">
        <v>41852</v>
      </c>
      <c r="E32" s="54" t="s">
        <v>108</v>
      </c>
      <c r="F32" s="54">
        <v>42186</v>
      </c>
      <c r="G32" s="54">
        <v>42217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51.7518</v>
      </c>
      <c r="D33" s="97">
        <v>52.9560773480663</v>
      </c>
      <c r="E33" s="97">
        <v>58.8865</v>
      </c>
      <c r="F33" s="99">
        <v>61.0213</v>
      </c>
      <c r="G33" s="99">
        <v>65.0953</v>
      </c>
      <c r="H33" s="72">
        <f>G33-F33</f>
        <v>4.073999999999998</v>
      </c>
      <c r="I33" s="72">
        <f>G33-E33</f>
        <v>6.2087999999999965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51.6978</v>
      </c>
      <c r="D34" s="97">
        <v>52.9560773480663</v>
      </c>
      <c r="E34" s="97">
        <v>58.8956</v>
      </c>
      <c r="F34" s="97">
        <v>61.1094</v>
      </c>
      <c r="G34" s="97">
        <v>65.0952</v>
      </c>
      <c r="H34" s="72">
        <f>G34-F34</f>
        <v>3.9858000000000047</v>
      </c>
      <c r="I34" s="72">
        <f>G34-E34</f>
        <v>6.199600000000004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1.3396</v>
      </c>
      <c r="D35" s="97">
        <v>1.3132</v>
      </c>
      <c r="E35" s="97">
        <v>1.2097</v>
      </c>
      <c r="F35" s="97">
        <v>1.0987</v>
      </c>
      <c r="G35" s="97">
        <v>1.1211</v>
      </c>
      <c r="H35" s="72">
        <f>G35-F35</f>
        <v>0.022399999999999975</v>
      </c>
      <c r="I35" s="72">
        <f>G35-E35</f>
        <v>-0.08860000000000001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51.6824</v>
      </c>
      <c r="D37" s="97">
        <v>52.9016</v>
      </c>
      <c r="E37" s="97">
        <v>59.2205</v>
      </c>
      <c r="F37" s="97">
        <v>61.3934</v>
      </c>
      <c r="G37" s="97">
        <v>64.2799</v>
      </c>
      <c r="H37" s="72">
        <f>G37-F37</f>
        <v>2.886499999999998</v>
      </c>
      <c r="I37" s="72">
        <f>G37-E37</f>
        <v>5.059399999999997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69.3064</v>
      </c>
      <c r="D38" s="97">
        <v>69.8691</v>
      </c>
      <c r="E38" s="97">
        <v>71.5211</v>
      </c>
      <c r="F38" s="97">
        <v>67.2222</v>
      </c>
      <c r="G38" s="97">
        <v>72.0313</v>
      </c>
      <c r="H38" s="72">
        <f>G38-F38</f>
        <v>4.809100000000001</v>
      </c>
      <c r="I38" s="72">
        <f>G38-E38</f>
        <v>0.5101999999999975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1.4578</v>
      </c>
      <c r="D39" s="97">
        <v>1.4359</v>
      </c>
      <c r="E39" s="97">
        <v>1.0176</v>
      </c>
      <c r="F39" s="97">
        <v>1.0233</v>
      </c>
      <c r="G39" s="97">
        <v>0.9668</v>
      </c>
      <c r="H39" s="72">
        <f>G39-F39</f>
        <v>-0.056500000000000106</v>
      </c>
      <c r="I39" s="72">
        <f>G39-E39</f>
        <v>-0.05080000000000007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0.2814</v>
      </c>
      <c r="D40" s="97">
        <v>0.2885</v>
      </c>
      <c r="E40" s="97">
        <v>0.3198</v>
      </c>
      <c r="F40" s="97">
        <v>0.3259</v>
      </c>
      <c r="G40" s="97">
        <v>0.269</v>
      </c>
      <c r="H40" s="72">
        <f>G40-F40</f>
        <v>-0.056900000000000006</v>
      </c>
      <c r="I40" s="72">
        <f>G40-E40</f>
        <v>-0.050799999999999956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9">
      <selection activeCell="K25" sqref="K2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v>557.1744640000001</v>
      </c>
      <c r="C4" s="71">
        <v>272.808508</v>
      </c>
      <c r="D4" s="71">
        <v>223.01999999999998</v>
      </c>
      <c r="E4" s="163">
        <v>3.2</v>
      </c>
      <c r="F4" s="163">
        <v>0</v>
      </c>
      <c r="G4" s="72">
        <f>F4-E4</f>
        <v>-3.2</v>
      </c>
      <c r="H4" s="72">
        <f>D4-C4</f>
        <v>-49.788508000000036</v>
      </c>
      <c r="I4" s="71"/>
      <c r="K4" s="126"/>
      <c r="L4" s="126"/>
    </row>
    <row r="5" spans="1:12" ht="13.5" customHeight="1">
      <c r="A5" s="46" t="s">
        <v>103</v>
      </c>
      <c r="B5" s="69">
        <v>-516.274464</v>
      </c>
      <c r="C5" s="69">
        <v>-231.908508</v>
      </c>
      <c r="D5" s="69">
        <v>-135.12</v>
      </c>
      <c r="E5" s="69">
        <v>3.2</v>
      </c>
      <c r="F5" s="69">
        <v>0</v>
      </c>
      <c r="G5" s="72">
        <f>F5-E5</f>
        <v>-3.2</v>
      </c>
      <c r="H5" s="72">
        <f>D5-C5</f>
        <v>96.78850800000001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3.2</v>
      </c>
      <c r="F6" s="70">
        <v>0</v>
      </c>
      <c r="G6" s="72">
        <f>F6-E6</f>
        <v>-3.2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252.358508</v>
      </c>
      <c r="D7" s="70">
        <v>179.07</v>
      </c>
      <c r="E7" s="70">
        <v>0</v>
      </c>
      <c r="F7" s="70">
        <v>0</v>
      </c>
      <c r="G7" s="72">
        <f>F7-E7</f>
        <v>0</v>
      </c>
      <c r="H7" s="72">
        <f>D7-C7</f>
        <v>-73.28850800000001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42186</v>
      </c>
      <c r="F12" s="54">
        <v>42217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157176.22774499998</v>
      </c>
      <c r="D13" s="71">
        <f>D19+D21</f>
        <v>194517.04518166</v>
      </c>
      <c r="E13" s="71">
        <f>E19+E21</f>
        <v>27031.45454544</v>
      </c>
      <c r="F13" s="71">
        <f>F19+F21</f>
        <v>25324.27272726</v>
      </c>
      <c r="G13" s="72">
        <f>F13-E13</f>
        <v>-1707.1818181800008</v>
      </c>
      <c r="H13" s="72">
        <f>+D13-C13</f>
        <v>37340.81743666003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4345.58918121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-4251.68563576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48312.51778378999</v>
      </c>
      <c r="D19" s="89">
        <v>20567.79518166</v>
      </c>
      <c r="E19" s="89">
        <v>483.45454544</v>
      </c>
      <c r="F19" s="89">
        <v>1242.27272726</v>
      </c>
      <c r="G19" s="72">
        <f>F19-E19</f>
        <v>758.8181818200001</v>
      </c>
      <c r="H19" s="72">
        <f>+D19-C19</f>
        <v>-27744.72260212999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1960</v>
      </c>
      <c r="D20" s="89">
        <v>1475</v>
      </c>
      <c r="E20" s="89" t="s">
        <v>1</v>
      </c>
      <c r="F20" s="89" t="s">
        <v>1</v>
      </c>
      <c r="G20" s="89" t="s">
        <v>1</v>
      </c>
      <c r="H20" s="72">
        <f>+D20-C20</f>
        <v>-485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76232</v>
      </c>
      <c r="D21" s="89">
        <v>173949.25</v>
      </c>
      <c r="E21" s="89">
        <v>26548</v>
      </c>
      <c r="F21" s="89">
        <v>24082</v>
      </c>
      <c r="G21" s="72">
        <f>F21-E21</f>
        <v>-2466</v>
      </c>
      <c r="H21" s="72">
        <f>+D21-C21</f>
        <v>97717.25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25904.68776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-25904.68776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8</v>
      </c>
      <c r="F25" s="31">
        <v>8</v>
      </c>
      <c r="G25" s="72">
        <f>F25-E25</f>
        <v>0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</v>
      </c>
      <c r="E29" s="31">
        <v>11</v>
      </c>
      <c r="F29" s="31">
        <v>11</v>
      </c>
      <c r="G29" s="72">
        <f>F29-E29</f>
        <v>0</v>
      </c>
      <c r="H29" s="72">
        <f>+D29-C29</f>
        <v>2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9.81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1.33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1.41</v>
      </c>
      <c r="D31" s="31">
        <v>3.9871262131685237</v>
      </c>
      <c r="E31" s="31">
        <v>2</v>
      </c>
      <c r="F31" s="31">
        <v>2</v>
      </c>
      <c r="G31" s="72">
        <f>F31-E31</f>
        <v>0</v>
      </c>
      <c r="H31" s="72">
        <f>+D31-C31</f>
        <v>2.5771262131685235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42186</v>
      </c>
      <c r="F37" s="54">
        <v>42217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94000</v>
      </c>
      <c r="D38" s="112">
        <v>84000</v>
      </c>
      <c r="E38" s="112">
        <v>8000</v>
      </c>
      <c r="F38" s="112"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81700</v>
      </c>
      <c r="D39" s="109">
        <v>84000</v>
      </c>
      <c r="E39" s="109">
        <v>8000</v>
      </c>
      <c r="F39" s="109">
        <v>8000</v>
      </c>
      <c r="G39" s="72">
        <f>F39-E39</f>
        <v>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70874.19</v>
      </c>
      <c r="D44" s="112">
        <v>39633.97</v>
      </c>
      <c r="E44" s="112">
        <v>5331.42</v>
      </c>
      <c r="F44" s="112">
        <v>5886.1</v>
      </c>
      <c r="G44" s="72">
        <f>F44-E44</f>
        <v>554.6800000000003</v>
      </c>
      <c r="H44" s="72">
        <f>D44-C44</f>
        <v>-31240.22</v>
      </c>
      <c r="J44" s="87"/>
    </row>
    <row r="45" spans="1:10" ht="12.75" customHeight="1">
      <c r="A45" s="50" t="s">
        <v>30</v>
      </c>
      <c r="B45" s="109">
        <v>69340.85</v>
      </c>
      <c r="C45" s="109">
        <v>58441.84</v>
      </c>
      <c r="D45" s="109">
        <v>39633.97</v>
      </c>
      <c r="E45" s="109">
        <v>5331.42</v>
      </c>
      <c r="F45" s="109">
        <v>5886.1</v>
      </c>
      <c r="G45" s="72">
        <f>F45-E45</f>
        <v>554.6800000000003</v>
      </c>
      <c r="H45" s="72">
        <f>D45-C45</f>
        <v>-18807.869999999995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67277.16</v>
      </c>
      <c r="D50" s="112">
        <v>39450.95</v>
      </c>
      <c r="E50" s="112">
        <v>5331.42</v>
      </c>
      <c r="F50" s="112">
        <v>5703.08</v>
      </c>
      <c r="G50" s="72">
        <f>F50-E50</f>
        <v>371.65999999999985</v>
      </c>
      <c r="H50" s="72">
        <f>D50-C50</f>
        <v>-27826.210000000006</v>
      </c>
      <c r="J50" s="87"/>
    </row>
    <row r="51" spans="1:10" ht="12.75" customHeight="1">
      <c r="A51" s="50" t="s">
        <v>30</v>
      </c>
      <c r="B51" s="109">
        <v>68172.62</v>
      </c>
      <c r="C51" s="109">
        <v>56693.61</v>
      </c>
      <c r="D51" s="109">
        <v>39450.95</v>
      </c>
      <c r="E51" s="109">
        <v>5331.42</v>
      </c>
      <c r="F51" s="109">
        <v>5703.08</v>
      </c>
      <c r="G51" s="72">
        <f>F51-E51</f>
        <v>371.65999999999985</v>
      </c>
      <c r="H51" s="72">
        <f>D51-C51</f>
        <v>-17242.660000000003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10583.550000000001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-10583.550000000001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5.452950577679649</v>
      </c>
      <c r="D56" s="112">
        <v>10.13</v>
      </c>
      <c r="E56" s="112">
        <v>9.14</v>
      </c>
      <c r="F56" s="112">
        <v>7.984536980522136</v>
      </c>
      <c r="G56" s="72">
        <f>F56-E56</f>
        <v>-1.1554630194778648</v>
      </c>
      <c r="H56" s="72">
        <f>D56-C56</f>
        <v>4.677049422320351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5.100459770060596</v>
      </c>
      <c r="D57" s="109">
        <v>10.13</v>
      </c>
      <c r="E57" s="112">
        <v>9.14</v>
      </c>
      <c r="F57" s="112">
        <v>7.984536980522136</v>
      </c>
      <c r="G57" s="72">
        <f>F57-E57</f>
        <v>-1.1554630194778648</v>
      </c>
      <c r="H57" s="72">
        <f>D57-C57</f>
        <v>5.029540229939405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4.814376593877177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-4.814376593877177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L44" sqref="L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v>3524.5</v>
      </c>
      <c r="D4" s="112">
        <v>4216.4</v>
      </c>
      <c r="E4" s="112">
        <f>SUM(E5:E7)</f>
        <v>732</v>
      </c>
      <c r="F4" s="112">
        <v>481</v>
      </c>
      <c r="G4" s="72">
        <f>F4-E4</f>
        <v>-251</v>
      </c>
      <c r="H4" s="72">
        <f>+D4-C4</f>
        <v>691.8999999999996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119</v>
      </c>
      <c r="D5" s="109">
        <v>191</v>
      </c>
      <c r="E5" s="109">
        <v>37</v>
      </c>
      <c r="F5" s="109">
        <v>26</v>
      </c>
      <c r="G5" s="72">
        <f>F5-E5</f>
        <v>-11</v>
      </c>
      <c r="H5" s="72">
        <f aca="true" t="shared" si="0" ref="H5:H25">+D5-C5</f>
        <v>72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890</v>
      </c>
      <c r="D6" s="109">
        <v>908</v>
      </c>
      <c r="E6" s="109">
        <v>110</v>
      </c>
      <c r="F6" s="109">
        <v>110</v>
      </c>
      <c r="G6" s="72">
        <f>F6-E6</f>
        <v>0</v>
      </c>
      <c r="H6" s="72">
        <f t="shared" si="0"/>
        <v>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2515.5</v>
      </c>
      <c r="D7" s="109">
        <v>3117.4</v>
      </c>
      <c r="E7" s="109">
        <v>585</v>
      </c>
      <c r="F7" s="109">
        <v>345</v>
      </c>
      <c r="G7" s="72">
        <f>F7-E7</f>
        <v>-240</v>
      </c>
      <c r="H7" s="72">
        <f t="shared" si="0"/>
        <v>601.9000000000001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v>4873.695</v>
      </c>
      <c r="D10" s="112">
        <v>3791.0037</v>
      </c>
      <c r="E10" s="112">
        <f>SUM(E11:E13)</f>
        <v>1035.0436</v>
      </c>
      <c r="F10" s="112">
        <v>328.15</v>
      </c>
      <c r="G10" s="72">
        <f>F10-E10</f>
        <v>-706.8936</v>
      </c>
      <c r="H10" s="72">
        <f t="shared" si="0"/>
        <v>-1082.6912999999995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>
        <v>18.05</v>
      </c>
      <c r="F11" s="109" t="s">
        <v>1</v>
      </c>
      <c r="G11" s="109" t="str">
        <f>F11</f>
        <v>-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989.835</v>
      </c>
      <c r="D12" s="109">
        <v>807.7401</v>
      </c>
      <c r="E12" s="109">
        <v>50</v>
      </c>
      <c r="F12" s="109">
        <v>101.2</v>
      </c>
      <c r="G12" s="72">
        <f>F12-E12</f>
        <v>51.2</v>
      </c>
      <c r="H12" s="72">
        <f t="shared" si="0"/>
        <v>-182.09490000000005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3839.86</v>
      </c>
      <c r="D13" s="109">
        <v>2957.7136</v>
      </c>
      <c r="E13" s="109">
        <v>966.9936</v>
      </c>
      <c r="F13" s="109">
        <v>227.4</v>
      </c>
      <c r="G13" s="72">
        <f>F13-E13</f>
        <v>-739.5936</v>
      </c>
      <c r="H13" s="72">
        <f t="shared" si="0"/>
        <v>-882.1464000000001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v>2051.61</v>
      </c>
      <c r="D16" s="112">
        <v>2839.96</v>
      </c>
      <c r="E16" s="112">
        <f>SUM(E17:E19)</f>
        <v>684.5</v>
      </c>
      <c r="F16" s="112">
        <v>279</v>
      </c>
      <c r="G16" s="72">
        <f>F16-E16</f>
        <v>-405.5</v>
      </c>
      <c r="H16" s="72">
        <f t="shared" si="0"/>
        <v>788.3499999999999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405.46</v>
      </c>
      <c r="D18" s="109">
        <v>525.3</v>
      </c>
      <c r="E18" s="109">
        <v>50</v>
      </c>
      <c r="F18" s="109">
        <v>55</v>
      </c>
      <c r="G18" s="72">
        <f>F18-E18</f>
        <v>5</v>
      </c>
      <c r="H18" s="72">
        <f t="shared" si="0"/>
        <v>119.83999999999997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1639.15</v>
      </c>
      <c r="D19" s="109">
        <v>2310.66</v>
      </c>
      <c r="E19" s="109">
        <v>634.5</v>
      </c>
      <c r="F19" s="109">
        <v>224</v>
      </c>
      <c r="G19" s="72">
        <f aca="true" t="shared" si="2" ref="G19:G25">F19-E19</f>
        <v>-410.5</v>
      </c>
      <c r="H19" s="72">
        <f t="shared" si="0"/>
        <v>671.5099999999998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8.76507317611822</v>
      </c>
      <c r="D22" s="112">
        <v>8.77</v>
      </c>
      <c r="E22" s="112">
        <v>13.099554419284148</v>
      </c>
      <c r="F22" s="112">
        <v>12.867096774193548</v>
      </c>
      <c r="G22" s="72">
        <f>F22-E22</f>
        <v>-0.23245764509059974</v>
      </c>
      <c r="H22" s="72">
        <f t="shared" si="0"/>
        <v>0.004926823881779896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4.5</v>
      </c>
      <c r="E23" s="109" t="s">
        <v>1</v>
      </c>
      <c r="F23" s="109" t="s">
        <v>1</v>
      </c>
      <c r="G23" s="109" t="s">
        <v>1</v>
      </c>
      <c r="H23" s="72">
        <f t="shared" si="0"/>
        <v>0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7.950472312699955</v>
      </c>
      <c r="D24" s="109">
        <v>7.95</v>
      </c>
      <c r="E24" s="109">
        <v>11.96</v>
      </c>
      <c r="F24" s="109">
        <v>12</v>
      </c>
      <c r="G24" s="72">
        <f>F24-E24</f>
        <v>0.03999999999999915</v>
      </c>
      <c r="H24" s="72">
        <f t="shared" si="0"/>
        <v>-0.00047231269995506864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9.110979246653756</v>
      </c>
      <c r="D25" s="109">
        <v>9.11</v>
      </c>
      <c r="E25" s="109">
        <v>13.189353821907014</v>
      </c>
      <c r="F25" s="109">
        <v>13.08</v>
      </c>
      <c r="G25" s="72">
        <f t="shared" si="2"/>
        <v>-0.10935382190701404</v>
      </c>
      <c r="H25" s="72">
        <f t="shared" si="0"/>
        <v>-0.0009792466537561495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42186</v>
      </c>
      <c r="F32" s="54">
        <v>42217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v>2989.7</v>
      </c>
      <c r="D33" s="157">
        <v>3771.8</v>
      </c>
      <c r="E33" s="157">
        <v>550</v>
      </c>
      <c r="F33" s="157">
        <v>715</v>
      </c>
      <c r="G33" s="158">
        <f>+F33-E33</f>
        <v>165</v>
      </c>
      <c r="H33" s="158">
        <f>+D33-C33</f>
        <v>782.1000000000004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2639.7</v>
      </c>
      <c r="D34" s="160">
        <v>2526.8</v>
      </c>
      <c r="E34" s="160">
        <v>270</v>
      </c>
      <c r="F34" s="160" t="s">
        <v>1</v>
      </c>
      <c r="G34" s="158">
        <f>-E34</f>
        <v>-270</v>
      </c>
      <c r="H34" s="158">
        <f>+D34-C34</f>
        <v>-112.89999999999964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>
        <v>280</v>
      </c>
      <c r="F35" s="160" t="s">
        <v>1</v>
      </c>
      <c r="G35" s="158">
        <f>-E35</f>
        <v>-280</v>
      </c>
      <c r="H35" s="158">
        <f>+D35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>
        <v>715</v>
      </c>
      <c r="E36" s="160" t="s">
        <v>1</v>
      </c>
      <c r="F36" s="160">
        <v>715</v>
      </c>
      <c r="G36" s="158">
        <f>+F36</f>
        <v>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v>5425.85</v>
      </c>
      <c r="D38" s="157">
        <f>D39+D40+D41</f>
        <v>4369.226500000001</v>
      </c>
      <c r="E38" s="157">
        <f>E39+E40</f>
        <v>1061.42</v>
      </c>
      <c r="F38" s="157">
        <v>1396.1765</v>
      </c>
      <c r="G38" s="158">
        <f>+F38-E38</f>
        <v>334.75649999999996</v>
      </c>
      <c r="H38" s="158">
        <f>+D38-C38</f>
        <v>-1056.6234999999997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5065.85</v>
      </c>
      <c r="D39" s="160">
        <v>2187.9</v>
      </c>
      <c r="E39" s="167">
        <v>371.27</v>
      </c>
      <c r="F39" s="169" t="s">
        <v>1</v>
      </c>
      <c r="G39" s="158">
        <f>-E39</f>
        <v>-371.27</v>
      </c>
      <c r="H39" s="158">
        <f>+D39-C39</f>
        <v>-2877.9500000000003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8">
        <v>690.15</v>
      </c>
      <c r="F40" s="169" t="s">
        <v>1</v>
      </c>
      <c r="G40" s="158">
        <f>-E40</f>
        <v>-690.15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>
        <v>1396.1765</v>
      </c>
      <c r="E41" s="160" t="s">
        <v>1</v>
      </c>
      <c r="F41" s="160">
        <v>1396.1765</v>
      </c>
      <c r="G41" s="158">
        <f>F41</f>
        <v>1396.1765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v>3683</v>
      </c>
      <c r="D43" s="157">
        <f>D44+D45+D46</f>
        <v>3008.35</v>
      </c>
      <c r="E43" s="157">
        <f>E44+E45</f>
        <v>570</v>
      </c>
      <c r="F43" s="157">
        <v>1035</v>
      </c>
      <c r="G43" s="158">
        <f>+F43-E43</f>
        <v>465</v>
      </c>
      <c r="H43" s="158">
        <f>+D43-C43</f>
        <v>-674.6500000000001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3333</v>
      </c>
      <c r="D44" s="160">
        <v>1930.85</v>
      </c>
      <c r="E44" s="160">
        <v>290</v>
      </c>
      <c r="F44" s="160" t="s">
        <v>1</v>
      </c>
      <c r="G44" s="158">
        <f>-E44</f>
        <v>-290</v>
      </c>
      <c r="H44" s="158">
        <f>+D44-C44</f>
        <v>-1402.15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>
        <v>280</v>
      </c>
      <c r="F45" s="160" t="s">
        <v>1</v>
      </c>
      <c r="G45" s="158">
        <f>-E45</f>
        <v>-280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>
        <v>735</v>
      </c>
      <c r="E46" s="160" t="s">
        <v>1</v>
      </c>
      <c r="F46" s="160">
        <v>1035</v>
      </c>
      <c r="G46" s="158">
        <f>F46</f>
        <v>1035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14.1</v>
      </c>
      <c r="D48" s="157">
        <v>15.93</v>
      </c>
      <c r="E48" s="157">
        <v>15.75</v>
      </c>
      <c r="F48" s="157">
        <v>17.81</v>
      </c>
      <c r="G48" s="158">
        <f>+F48-E48</f>
        <v>2.0599999999999987</v>
      </c>
      <c r="H48" s="158">
        <f>+D48-C48</f>
        <v>1.83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13.6</v>
      </c>
      <c r="D49" s="160">
        <v>15.36</v>
      </c>
      <c r="E49" s="160">
        <v>15.75</v>
      </c>
      <c r="F49" s="160" t="s">
        <v>1</v>
      </c>
      <c r="G49" s="158">
        <f>-E49</f>
        <v>-15.75</v>
      </c>
      <c r="H49" s="158">
        <f>+D49-C49</f>
        <v>1.7599999999999998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16.595</v>
      </c>
      <c r="E50" s="160">
        <v>15.75</v>
      </c>
      <c r="F50" s="160" t="s">
        <v>1</v>
      </c>
      <c r="G50" s="158">
        <f>-E50</f>
        <v>-15.75</v>
      </c>
      <c r="H50" s="158">
        <f>D50</f>
        <v>16.595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>
        <v>17.81</v>
      </c>
      <c r="E51" s="160" t="s">
        <v>1</v>
      </c>
      <c r="F51" s="160">
        <v>17.81</v>
      </c>
      <c r="G51" s="158">
        <f>+F51</f>
        <v>17.81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1">
      <selection activeCell="J39" sqref="J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42186</v>
      </c>
      <c r="F6" s="54">
        <v>42217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6.4347975380142985</v>
      </c>
      <c r="D7" s="68">
        <v>9.54</v>
      </c>
      <c r="E7" s="68">
        <v>8.28158207020936</v>
      </c>
      <c r="F7" s="68">
        <v>6.662175337368449</v>
      </c>
      <c r="G7" s="72">
        <f>F7-E7</f>
        <v>-1.6194067328409112</v>
      </c>
      <c r="H7" s="72">
        <f>+D7-C7</f>
        <v>3.1052024619857006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6.460318366145892</v>
      </c>
      <c r="D8" s="31">
        <v>9.43</v>
      </c>
      <c r="E8" s="31">
        <v>8.360485472745419</v>
      </c>
      <c r="F8" s="31">
        <v>6.311199438677139</v>
      </c>
      <c r="G8" s="72">
        <f>F8-E8</f>
        <v>-2.0492860340682792</v>
      </c>
      <c r="H8" s="72">
        <f>+D8-C8</f>
        <v>2.9696816338541074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6.483562451739442</v>
      </c>
      <c r="D9" s="31">
        <v>9.49</v>
      </c>
      <c r="E9" s="31">
        <v>8.23822548309575</v>
      </c>
      <c r="F9" s="31">
        <v>6.5568785325196295</v>
      </c>
      <c r="G9" s="72">
        <f>F9-E9</f>
        <v>-1.6813469505761205</v>
      </c>
      <c r="H9" s="72">
        <f>+D9-C9</f>
        <v>3.006437548260558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7.304691693376246</v>
      </c>
      <c r="D10" s="31">
        <v>9.52</v>
      </c>
      <c r="E10" s="31">
        <v>8.22066582501901</v>
      </c>
      <c r="F10" s="31">
        <v>7.354352321990369</v>
      </c>
      <c r="G10" s="72">
        <f>F10-E10</f>
        <v>-0.8663135030286409</v>
      </c>
      <c r="H10" s="72">
        <f>+D10-C10</f>
        <v>2.2153083066237533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>
        <v>9</v>
      </c>
      <c r="F11" s="117" t="s">
        <v>1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9.16733043608341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7.332669563916591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f>C5+C15</f>
        <v>32648.254100000002</v>
      </c>
      <c r="D4" s="17">
        <f>D5+D15+D25</f>
        <v>30184.227</v>
      </c>
      <c r="E4" s="17">
        <v>3924.3113</v>
      </c>
      <c r="F4" s="17">
        <f>F5</f>
        <v>2057.8169</v>
      </c>
      <c r="G4" s="72">
        <f>F4-E4</f>
        <v>-1866.4944</v>
      </c>
      <c r="H4" s="72">
        <f aca="true" t="shared" si="0" ref="H4:H9">+D4-C4</f>
        <v>-2464.027100000003</v>
      </c>
      <c r="I4" s="12"/>
    </row>
    <row r="5" spans="1:10" ht="12.75" customHeight="1">
      <c r="A5" s="67" t="s">
        <v>42</v>
      </c>
      <c r="B5" s="112">
        <v>49459.660200000006</v>
      </c>
      <c r="C5" s="112">
        <v>32231.6195</v>
      </c>
      <c r="D5" s="112">
        <v>29602.674</v>
      </c>
      <c r="E5" s="112">
        <v>3924.3113</v>
      </c>
      <c r="F5" s="112">
        <v>2057.8169</v>
      </c>
      <c r="G5" s="72">
        <f>F5-E5</f>
        <v>-1866.4944</v>
      </c>
      <c r="H5" s="72">
        <f t="shared" si="0"/>
        <v>-2628.9455000000016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14768.4793</v>
      </c>
      <c r="D6" s="73">
        <v>11100.477</v>
      </c>
      <c r="E6" s="73">
        <v>1347.4948</v>
      </c>
      <c r="F6" s="73">
        <v>578.4906</v>
      </c>
      <c r="G6" s="72">
        <f>F6-E6</f>
        <v>-769.0042</v>
      </c>
      <c r="H6" s="72">
        <f t="shared" si="0"/>
        <v>-3668.0023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16560.5668</v>
      </c>
      <c r="D7" s="109">
        <v>16526.548</v>
      </c>
      <c r="E7" s="109">
        <v>1965.5265</v>
      </c>
      <c r="F7" s="109">
        <v>1029.3998</v>
      </c>
      <c r="G7" s="72">
        <f>F7-E7</f>
        <v>-936.1267</v>
      </c>
      <c r="H7" s="72">
        <f t="shared" si="0"/>
        <v>-34.01880000000165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853.3784</v>
      </c>
      <c r="D8" s="109">
        <v>1947.826</v>
      </c>
      <c r="E8" s="109">
        <v>590.5876</v>
      </c>
      <c r="F8" s="109">
        <v>449.9265</v>
      </c>
      <c r="G8" s="72">
        <f>F8-E8</f>
        <v>-140.66109999999998</v>
      </c>
      <c r="H8" s="72">
        <f t="shared" si="0"/>
        <v>1094.4476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>
        <v>20.7024</v>
      </c>
      <c r="F9" s="109" t="s">
        <v>1</v>
      </c>
      <c r="G9" s="72" t="str">
        <f>F9</f>
        <v>-</v>
      </c>
      <c r="H9" s="72">
        <f t="shared" si="0"/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416.63460000000003</v>
      </c>
      <c r="D15" s="115">
        <v>160.8</v>
      </c>
      <c r="E15" s="115" t="s">
        <v>1</v>
      </c>
      <c r="F15" s="115" t="s">
        <v>1</v>
      </c>
      <c r="G15" s="72" t="s">
        <v>1</v>
      </c>
      <c r="H15" s="72">
        <f>D15-C15</f>
        <v>-255.83460000000002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78.06569999999999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-17.265699999999995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41821</v>
      </c>
      <c r="D38" s="54">
        <v>41852</v>
      </c>
      <c r="E38" s="54" t="s">
        <v>108</v>
      </c>
      <c r="F38" s="54">
        <v>42186</v>
      </c>
      <c r="G38" s="54">
        <v>42217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70779.65642627</v>
      </c>
      <c r="D39" s="17">
        <v>72423.0722832</v>
      </c>
      <c r="E39" s="17">
        <v>82534.65401928</v>
      </c>
      <c r="F39" s="17">
        <v>88026.59799668001</v>
      </c>
      <c r="G39" s="17">
        <v>90754.37234489</v>
      </c>
      <c r="H39" s="16">
        <f>G39/F39-1</f>
        <v>0.030988069632236215</v>
      </c>
      <c r="I39" s="16">
        <f>G39/E39-1</f>
        <v>0.09959111628056116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30026.06493497</v>
      </c>
      <c r="D40" s="33">
        <v>31355.19736925</v>
      </c>
      <c r="E40" s="33">
        <v>37501.24031672</v>
      </c>
      <c r="F40" s="33">
        <v>37782.32557389</v>
      </c>
      <c r="G40" s="33">
        <v>37937.76850793</v>
      </c>
      <c r="H40" s="16">
        <f aca="true" t="shared" si="1" ref="H40:H53">G40/F40-1</f>
        <v>0.004114170625521885</v>
      </c>
      <c r="I40" s="16">
        <f aca="true" t="shared" si="2" ref="I40:I53">G40/E40-1</f>
        <v>0.01164036675915936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31415.39770718</v>
      </c>
      <c r="D41" s="33">
        <v>31864.84608851</v>
      </c>
      <c r="E41" s="33">
        <v>34615.594705899995</v>
      </c>
      <c r="F41" s="33">
        <v>38961.96276958</v>
      </c>
      <c r="G41" s="33">
        <v>41019.538162469995</v>
      </c>
      <c r="H41" s="16">
        <f t="shared" si="1"/>
        <v>0.05280984957196422</v>
      </c>
      <c r="I41" s="16">
        <f t="shared" si="2"/>
        <v>0.1850016881402443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5680.871506830001</v>
      </c>
      <c r="D42" s="33">
        <v>5379.0903818100005</v>
      </c>
      <c r="E42" s="33">
        <v>6252.77739328</v>
      </c>
      <c r="F42" s="33">
        <v>6535.69613007</v>
      </c>
      <c r="G42" s="33">
        <v>6379.72257546</v>
      </c>
      <c r="H42" s="16">
        <f t="shared" si="1"/>
        <v>-0.023864872464370412</v>
      </c>
      <c r="I42" s="16">
        <f t="shared" si="2"/>
        <v>0.020302207194587085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3657.3222772900003</v>
      </c>
      <c r="D43" s="33">
        <v>3823.9384436300006</v>
      </c>
      <c r="E43" s="33">
        <v>4165.04160338</v>
      </c>
      <c r="F43" s="33">
        <v>4746.61352314</v>
      </c>
      <c r="G43" s="33">
        <v>5417.34309903</v>
      </c>
      <c r="H43" s="16">
        <f t="shared" si="1"/>
        <v>0.14130697024734729</v>
      </c>
      <c r="I43" s="16">
        <f t="shared" si="2"/>
        <v>0.30066962467643465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34508.95684726</v>
      </c>
      <c r="D44" s="17">
        <v>34070.04607361</v>
      </c>
      <c r="E44" s="17">
        <v>36033.658588289996</v>
      </c>
      <c r="F44" s="17">
        <v>34117.4489377</v>
      </c>
      <c r="G44" s="17">
        <v>33783.43098362</v>
      </c>
      <c r="H44" s="16">
        <f t="shared" si="1"/>
        <v>-0.009790238264588136</v>
      </c>
      <c r="I44" s="16">
        <f t="shared" si="2"/>
        <v>-0.06244793598064624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14076.45472269</v>
      </c>
      <c r="D45" s="33">
        <v>13847.482240989997</v>
      </c>
      <c r="E45" s="33">
        <v>16204.947857129999</v>
      </c>
      <c r="F45" s="33">
        <v>12766.15138906</v>
      </c>
      <c r="G45" s="33">
        <v>12561.46186536</v>
      </c>
      <c r="H45" s="16">
        <f t="shared" si="1"/>
        <v>-0.016033769102519857</v>
      </c>
      <c r="I45" s="16">
        <f t="shared" si="2"/>
        <v>-0.22483787198160632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15022.9308197</v>
      </c>
      <c r="D46" s="33">
        <v>15039.51061919</v>
      </c>
      <c r="E46" s="33">
        <v>14001.55295276</v>
      </c>
      <c r="F46" s="33">
        <v>15086.34320755</v>
      </c>
      <c r="G46" s="33">
        <v>15234.93164283</v>
      </c>
      <c r="H46" s="16">
        <f t="shared" si="1"/>
        <v>0.00984920157494762</v>
      </c>
      <c r="I46" s="16">
        <f t="shared" si="2"/>
        <v>0.08808870660499668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5011.12135666</v>
      </c>
      <c r="D47" s="33">
        <v>4793.04210247</v>
      </c>
      <c r="E47" s="33">
        <v>5490.10313239</v>
      </c>
      <c r="F47" s="33">
        <v>5847.5520938</v>
      </c>
      <c r="G47" s="33">
        <v>5594.29302614</v>
      </c>
      <c r="H47" s="16">
        <f t="shared" si="1"/>
        <v>-0.043310271306265746</v>
      </c>
      <c r="I47" s="16">
        <f t="shared" si="2"/>
        <v>0.018977766216323078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398.44994821</v>
      </c>
      <c r="D48" s="33">
        <v>390.01111096</v>
      </c>
      <c r="E48" s="33">
        <v>337.05464601</v>
      </c>
      <c r="F48" s="33">
        <v>417.4020336</v>
      </c>
      <c r="G48" s="33">
        <v>392.74444929</v>
      </c>
      <c r="H48" s="16">
        <f t="shared" si="1"/>
        <v>-0.05907394388411047</v>
      </c>
      <c r="I48" s="16">
        <f t="shared" si="2"/>
        <v>0.16522484985520047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36270.69957901</v>
      </c>
      <c r="D49" s="45">
        <v>38353.02620959</v>
      </c>
      <c r="E49" s="45">
        <f aca="true" t="shared" si="3" ref="E49:F53">+E39-E44</f>
        <v>46500.995430990006</v>
      </c>
      <c r="F49" s="45">
        <f t="shared" si="3"/>
        <v>53909.14905898001</v>
      </c>
      <c r="G49" s="45">
        <f>+G39-G44</f>
        <v>56970.94136127</v>
      </c>
      <c r="H49" s="16">
        <f t="shared" si="1"/>
        <v>0.05679541146049627</v>
      </c>
      <c r="I49" s="16">
        <f t="shared" si="2"/>
        <v>0.22515530760665037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15949.61021228</v>
      </c>
      <c r="D50" s="33">
        <v>17507.715128260003</v>
      </c>
      <c r="E50" s="33">
        <f t="shared" si="3"/>
        <v>21296.292459590004</v>
      </c>
      <c r="F50" s="33">
        <f t="shared" si="3"/>
        <v>25016.174184829997</v>
      </c>
      <c r="G50" s="33">
        <f>+G40-G45</f>
        <v>25376.30664257</v>
      </c>
      <c r="H50" s="16">
        <f t="shared" si="1"/>
        <v>0.014395984576985876</v>
      </c>
      <c r="I50" s="16">
        <f t="shared" si="2"/>
        <v>0.19158330919439992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16392.46688748</v>
      </c>
      <c r="D51" s="33">
        <v>16825.33546932</v>
      </c>
      <c r="E51" s="33">
        <f t="shared" si="3"/>
        <v>20614.041753139994</v>
      </c>
      <c r="F51" s="33">
        <f t="shared" si="3"/>
        <v>23875.61956203</v>
      </c>
      <c r="G51" s="33">
        <f>+G41-G46</f>
        <v>25784.606519639994</v>
      </c>
      <c r="H51" s="16">
        <f t="shared" si="1"/>
        <v>0.07995549404070368</v>
      </c>
      <c r="I51" s="16">
        <f t="shared" si="2"/>
        <v>0.2508273160799437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669.7501501700008</v>
      </c>
      <c r="D52" s="33">
        <v>586.0482793400006</v>
      </c>
      <c r="E52" s="33">
        <f t="shared" si="3"/>
        <v>762.6742608900004</v>
      </c>
      <c r="F52" s="33">
        <f t="shared" si="3"/>
        <v>688.1440362700005</v>
      </c>
      <c r="G52" s="33">
        <f>+G42-G47</f>
        <v>785.4295493200007</v>
      </c>
      <c r="H52" s="16">
        <f t="shared" si="1"/>
        <v>0.14137376468060991</v>
      </c>
      <c r="I52" s="16">
        <f t="shared" si="2"/>
        <v>0.02983618249217712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3258.8723290800003</v>
      </c>
      <c r="D53" s="33">
        <v>3433.9273326700004</v>
      </c>
      <c r="E53" s="33">
        <f t="shared" si="3"/>
        <v>3827.9869573700003</v>
      </c>
      <c r="F53" s="33">
        <f t="shared" si="3"/>
        <v>4329.21148954</v>
      </c>
      <c r="G53" s="33">
        <f>+G43-G48</f>
        <v>5024.59864974</v>
      </c>
      <c r="H53" s="16">
        <f t="shared" si="1"/>
        <v>0.16062674736038085</v>
      </c>
      <c r="I53" s="16">
        <f t="shared" si="2"/>
        <v>0.3125955510548881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41821</v>
      </c>
      <c r="D59" s="54">
        <v>41852</v>
      </c>
      <c r="E59" s="54" t="s">
        <v>108</v>
      </c>
      <c r="F59" s="54">
        <v>42186</v>
      </c>
      <c r="G59" s="54">
        <v>42217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67933.81825361</v>
      </c>
      <c r="D60" s="17">
        <v>70187.0073441</v>
      </c>
      <c r="E60" s="17">
        <v>78756.32171563999</v>
      </c>
      <c r="F60" s="17">
        <v>88664.03304974001</v>
      </c>
      <c r="G60" s="17">
        <v>91396.83187261</v>
      </c>
      <c r="H60" s="16">
        <f>G60/F60-1</f>
        <v>0.03082195484314254</v>
      </c>
      <c r="I60" s="16">
        <f>G60/E60-1</f>
        <v>0.16050153031029324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46205.42403808</v>
      </c>
      <c r="D61" s="33">
        <v>47566.0362947</v>
      </c>
      <c r="E61" s="33">
        <v>53137.92552443</v>
      </c>
      <c r="F61" s="33">
        <v>62721.525248230006</v>
      </c>
      <c r="G61" s="33">
        <v>64435.26078739</v>
      </c>
      <c r="H61" s="16">
        <f aca="true" t="shared" si="4" ref="H61:H70">G61/F61-1</f>
        <v>0.027322925142168053</v>
      </c>
      <c r="I61" s="16">
        <f aca="true" t="shared" si="5" ref="I61:I71">G61/E61-1</f>
        <v>0.2126039951967278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21395.1362115</v>
      </c>
      <c r="D62" s="33">
        <v>22230.39311619</v>
      </c>
      <c r="E62" s="33">
        <v>25106.657938070002</v>
      </c>
      <c r="F62" s="33">
        <v>25420.94344416</v>
      </c>
      <c r="G62" s="33">
        <v>26446.50631962</v>
      </c>
      <c r="H62" s="16">
        <f>G62/F62-1</f>
        <v>0.040343226352427264</v>
      </c>
      <c r="I62" s="16">
        <f t="shared" si="5"/>
        <v>0.053366257860961275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333.25800403</v>
      </c>
      <c r="D63" s="33">
        <v>390.57793321</v>
      </c>
      <c r="E63" s="33">
        <v>511.7382531399999</v>
      </c>
      <c r="F63" s="33">
        <v>521.56435735</v>
      </c>
      <c r="G63" s="33">
        <v>515.0647656</v>
      </c>
      <c r="H63" s="16">
        <f t="shared" si="4"/>
        <v>-0.012461725304665383</v>
      </c>
      <c r="I63" s="16">
        <f t="shared" si="5"/>
        <v>0.006500417820221038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31944.4591472</v>
      </c>
      <c r="D64" s="17">
        <v>32042.29163353</v>
      </c>
      <c r="E64" s="17">
        <v>33363.15788411</v>
      </c>
      <c r="F64" s="17">
        <v>42071.51287037</v>
      </c>
      <c r="G64" s="17">
        <v>41921.03699214</v>
      </c>
      <c r="H64" s="16">
        <f t="shared" si="4"/>
        <v>-0.00357666905617704</v>
      </c>
      <c r="I64" s="16">
        <f>G64/E64-1</f>
        <v>0.25650686717835836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21036.964677329997</v>
      </c>
      <c r="D65" s="33">
        <v>21040.71517578</v>
      </c>
      <c r="E65" s="33">
        <v>21916.231668760007</v>
      </c>
      <c r="F65" s="33">
        <v>30584.902107790003</v>
      </c>
      <c r="G65" s="33">
        <v>30325.08388572</v>
      </c>
      <c r="H65" s="16">
        <f t="shared" si="4"/>
        <v>-0.008494982954476371</v>
      </c>
      <c r="I65" s="16">
        <f t="shared" si="5"/>
        <v>0.3836814806509916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10753.305179290002</v>
      </c>
      <c r="D66" s="33">
        <v>10845.82386833</v>
      </c>
      <c r="E66" s="33">
        <v>11289.14837355</v>
      </c>
      <c r="F66" s="33">
        <v>11322.2268979</v>
      </c>
      <c r="G66" s="33">
        <v>11433.12638728</v>
      </c>
      <c r="H66" s="16">
        <f>G66/F66-1</f>
        <v>0.009794847813955121</v>
      </c>
      <c r="I66" s="16">
        <f t="shared" si="5"/>
        <v>0.012753664755379868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154.18929058</v>
      </c>
      <c r="D67" s="33">
        <v>155.75258942</v>
      </c>
      <c r="E67" s="33">
        <v>157.7778418</v>
      </c>
      <c r="F67" s="33">
        <v>164.38386468</v>
      </c>
      <c r="G67" s="33">
        <v>162.82671914</v>
      </c>
      <c r="H67" s="16">
        <f t="shared" si="4"/>
        <v>-0.009472617905846414</v>
      </c>
      <c r="I67" s="16">
        <f t="shared" si="5"/>
        <v>0.03199991381806311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35989.359106410004</v>
      </c>
      <c r="D68" s="17">
        <v>38144.71571057</v>
      </c>
      <c r="E68" s="17">
        <f>+E60-E64</f>
        <v>45393.16383152999</v>
      </c>
      <c r="F68" s="17">
        <v>46592.52017937001</v>
      </c>
      <c r="G68" s="17">
        <v>49475.79488047</v>
      </c>
      <c r="H68" s="16">
        <f t="shared" si="4"/>
        <v>0.0618827805407407</v>
      </c>
      <c r="I68" s="16">
        <f>G68/E68-1</f>
        <v>0.0899393367708865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25168.45936075</v>
      </c>
      <c r="D69" s="33">
        <v>26525.321118920005</v>
      </c>
      <c r="E69" s="33">
        <f>+E61-E65</f>
        <v>31221.693855669993</v>
      </c>
      <c r="F69" s="33">
        <v>32136.623140440002</v>
      </c>
      <c r="G69" s="33">
        <v>34110.17690167</v>
      </c>
      <c r="H69" s="16">
        <f>G69/F69-1</f>
        <v>0.06141136088273447</v>
      </c>
      <c r="I69" s="16">
        <f t="shared" si="5"/>
        <v>0.09251525747939016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10641.831032209999</v>
      </c>
      <c r="D70" s="33">
        <v>11384.56924786</v>
      </c>
      <c r="E70" s="33">
        <f>+E62-E66</f>
        <v>13817.509564520002</v>
      </c>
      <c r="F70" s="33">
        <v>14098.716546259999</v>
      </c>
      <c r="G70" s="33">
        <v>15013.37993234</v>
      </c>
      <c r="H70" s="16">
        <f t="shared" si="4"/>
        <v>0.0648756490052731</v>
      </c>
      <c r="I70" s="16">
        <f t="shared" si="5"/>
        <v>0.08654746083119802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179.06871345</v>
      </c>
      <c r="D71" s="33">
        <v>234.82534379000003</v>
      </c>
      <c r="E71" s="33">
        <f>+E63-E67</f>
        <v>353.96041133999995</v>
      </c>
      <c r="F71" s="33">
        <v>357.18049267000004</v>
      </c>
      <c r="G71" s="33">
        <v>352.23804645999996</v>
      </c>
      <c r="H71" s="16">
        <f>G71/F71-1</f>
        <v>-0.013837391210965166</v>
      </c>
      <c r="I71" s="16">
        <f t="shared" si="5"/>
        <v>-0.0048659816884029095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2015-09-16T03:01:17Z</dcterms:modified>
  <cp:category/>
  <cp:version/>
  <cp:contentType/>
  <cp:contentStatus/>
</cp:coreProperties>
</file>