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'ГКВ-МБКР'!$A$1:$H$25</definedName>
    <definedName name="_xlnm.Print_Area" localSheetId="3">'Деп-Кред'!$A$1:$I$71</definedName>
    <definedName name="_xlnm.Print_Area" localSheetId="0">'Макро-экон'!$A$1:$I$41</definedName>
    <definedName name="_xlnm.Print_Area" localSheetId="1">'Операции НБКР'!$A$10:$H$62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8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4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<sst xmlns="http://schemas.openxmlformats.org/spreadsheetml/2006/main" count="671" uniqueCount="116">
  <si>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</si>
  <si>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</si>
  <si>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</si>
  <si>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</si>
  <si>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</si>
  <si>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</si>
  <si>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</si>
  <si>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</si>
  <si>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</si>
  <si>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</si>
  <si>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</si>
  <si>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</si>
  <si>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</si>
  <si>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</si>
  <si>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</si>
  <si>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</si>
  <si>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</si>
  <si>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</si>
  <si>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</si>
  <si>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</si>
  <si>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</si>
  <si>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</si>
  <si>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</si>
  <si>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</si>
  <si>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</si>
  <si>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</si>
  <si>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</si>
  <si>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</si>
  <si>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</si>
  <si>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</si>
  <si>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</si>
  <si>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</si>
  <si>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</si>
  <si>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</si>
  <si>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</si>
  <si>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</si>
  <si>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</si>
  <si>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</si>
  <si>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</si>
  <si>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</si>
  <si>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</si>
  <si>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</si>
  <si>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</si>
  <si>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</si>
  <si>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</si>
  <si>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</si>
  <si>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</si>
  <si>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</si>
  <si>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</si>
  <si>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</si>
  <si>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</si>
  <si>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</si>
  <si>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</si>
  <si>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</si>
  <si>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</si>
  <si>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</si>
  <si>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</si>
  <si>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</si>
  <si>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</si>
  <si>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</si>
  <si>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</si>
  <si>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</si>
  <si>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</si>
  <si>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</si>
  <si>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</si>
  <si>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</si>
  <si>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</si>
  <si>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</si>
  <si>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</si>
  <si>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</si>
  <si>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</si>
  <si>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</si>
  <si>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</si>
  <si>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</si>
  <si>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</si>
  <si>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</si>
  <si>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</si>
  <si>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</si>
  <si>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</si>
  <si>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</si>
  <si>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</si>
  <si>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</si>
  <si>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</si>
  <si>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</si>
  <si>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</si>
  <si>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</si>
  <si>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4. Валютный курс (на конец периода)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</si>
  <si>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</si>
  <si>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</si>
  <si>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</si>
  <si>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</si>
  <si>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</si>
  <si>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</si>
  <si>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Официальный курс доллара США к сому (сом/долл.)</t>
  </si>
  <si>
    <t>2012 год</t>
  </si>
  <si>
    <t>свыше 360 дней</t>
  </si>
  <si>
    <t>Кредитные аукционы</t>
  </si>
  <si>
    <t>2013 год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</si>
  <si>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</si>
  <si>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</si>
  <si>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</si>
  <si>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</si>
  <si>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</si>
  <si>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</si>
  <si>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</si>
  <si>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</si>
  <si>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</si>
  <si>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</si>
  <si>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</si>
  <si>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</si>
  <si>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</si>
  <si>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</si>
  <si>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</si>
  <si>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Июнь 2014</t>
  </si>
  <si>
    <t>янв.-июн.14</t>
  </si>
  <si>
    <t>янв.-июн.13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</si>
</sst>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0.0000"/>
    <numFmt numFmtId="175" formatCode="0.0"/>
    <numFmt numFmtId="176" formatCode="0.00_ ;[Red]\-0.00\ "/>
    <numFmt numFmtId="177" formatCode="#,##0.0_ ;[Red]\-#,##0.0\ "/>
    <numFmt numFmtId="178" formatCode="dd/mm/yy;@"/>
    <numFmt numFmtId="179" formatCode="d\ mmm"/>
    <numFmt numFmtId="180" formatCode="#,##0.0000_ ;[Red]\-#,##0.0000\ "/>
    <numFmt numFmtId="181" formatCode="0.000000%"/>
    <numFmt numFmtId="182" formatCode="#,##0_ ;[Red]\-#,##0\ "/>
    <numFmt numFmtId="183" formatCode="0.0_ ;[Red]\-0.0\ "/>
    <numFmt numFmtId="184" formatCode="0_ ;[Red]\-0\ "/>
    <numFmt numFmtId="185" formatCode="#,##0.00_ ;[Red]\-#,##0.00\ "/>
    <numFmt numFmtId="186" formatCode="0.0000_ ;[Red]\-0.0000\ "/>
    <numFmt numFmtId="187" formatCode="0.000"/>
    <numFmt numFmtId="188" formatCode="0.000_ ;[Red]\-0.000\ "/>
    <numFmt numFmtId="189" formatCode="#,##0.000_ ;[Red]\-#,##0.000\ "/>
    <numFmt numFmtId="190" formatCode="0.00000"/>
    <numFmt numFmtId="191" formatCode="#,##0.000"/>
    <numFmt numFmtId="192" formatCode="#,##0.0000"/>
    <numFmt numFmtId="193" formatCode="#,##0.00000"/>
    <numFmt numFmtId="194" formatCode="#,##0.000000"/>
    <numFmt numFmtId="195" formatCode="mmm/yyyy"/>
    <numFmt numFmtId="196" formatCode="_-* #,##0.0_р_._-;\-* #,##0.0_р_._-;_-* &quot;-&quot;?_р_._-;_-@_-"/>
    <numFmt numFmtId="197" formatCode="[$-FC19]d\ mmmm\ yyyy\ &quot;г.&quot;"/>
    <numFmt numFmtId="198" formatCode="0.00000000"/>
    <numFmt numFmtId="199" formatCode="0.0000000"/>
    <numFmt numFmtId="200" formatCode="0.000000"/>
    <numFmt numFmtId="201" formatCode="0.000000000"/>
    <numFmt numFmtId="202" formatCode="_-* #,##0.0_р_._-;\-* #,##0.0_р_._-;_-* &quot;-&quot;??_р_._-;_-@_-"/>
    <numFmt numFmtId="203" formatCode="0.0000000000"/>
    <numFmt numFmtId="204" formatCode="0.00000000000"/>
    <numFmt numFmtId="205" formatCode="0.000000000000"/>
    <numFmt numFmtId="206" formatCode="_-* #,##0.00_р_._-;\-* #,##0.00_р_._-;_-* &quot;-&quot;?_р_._-;_-@_-"/>
    <numFmt numFmtId="207" formatCode="_-* #,##0.000_р_._-;\-* #,##0.000_р_._-;_-* &quot;-&quot;?_р_._-;_-@_-"/>
    <numFmt numFmtId="208" formatCode="_-* #,##0.0000_р_._-;\-* #,##0.0000_р_._-;_-* &quot;-&quot;?_р_.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0&quot;%&quot;"/>
    <numFmt numFmtId="214" formatCode="#,##0.0000000000000_ ;[Red]\-#,##0.0000000000000\ "/>
    <numFmt numFmtId="215" formatCode="#,##0.0;[Red]#,##0.0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.0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10" fillId="0" borderId="0">
      <alignment/>
      <protection/>
    </xf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8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72" fontId="3" fillId="0" borderId="0" xfId="0" applyNumberFormat="1" applyFont="1" applyAlignment="1">
      <alignment/>
    </xf>
    <xf numFmtId="0" fontId="7" fillId="0" borderId="0" xfId="0" applyFont="1" applyAlignment="1">
      <alignment/>
    </xf>
    <xf numFmtId="172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72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81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77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76" fontId="3" fillId="0" borderId="0" xfId="0" applyNumberFormat="1" applyFont="1" applyFill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72" fontId="16" fillId="0" borderId="0" xfId="53" applyNumberFormat="1" applyFont="1" applyFill="1" applyAlignment="1">
      <alignment/>
      <protection/>
    </xf>
    <xf numFmtId="172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77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Border="1" applyAlignment="1">
      <alignment horizontal="left" vertical="center" wrapText="1" indent="1"/>
    </xf>
    <xf numFmtId="176" fontId="5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 wrapText="1"/>
    </xf>
    <xf numFmtId="177" fontId="6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Alignment="1">
      <alignment horizontal="right"/>
    </xf>
    <xf numFmtId="180" fontId="21" fillId="0" borderId="0" xfId="0" applyNumberFormat="1" applyFont="1" applyFill="1" applyAlignment="1">
      <alignment horizontal="right"/>
    </xf>
    <xf numFmtId="194" fontId="3" fillId="0" borderId="0" xfId="0" applyNumberFormat="1" applyFont="1" applyAlignment="1">
      <alignment/>
    </xf>
    <xf numFmtId="191" fontId="3" fillId="0" borderId="0" xfId="0" applyNumberFormat="1" applyFont="1" applyFill="1" applyAlignment="1">
      <alignment/>
    </xf>
    <xf numFmtId="172" fontId="22" fillId="0" borderId="0" xfId="0" applyNumberFormat="1" applyFont="1" applyFill="1" applyBorder="1" applyAlignment="1">
      <alignment horizontal="right" vertical="center" wrapText="1"/>
    </xf>
    <xf numFmtId="185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80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196" fontId="3" fillId="0" borderId="0" xfId="0" applyNumberFormat="1" applyFont="1" applyFill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96" fontId="3" fillId="0" borderId="0" xfId="0" applyNumberFormat="1" applyFont="1" applyAlignment="1">
      <alignment/>
    </xf>
    <xf numFmtId="177" fontId="3" fillId="0" borderId="0" xfId="0" applyNumberFormat="1" applyFont="1" applyFill="1" applyBorder="1" applyAlignment="1">
      <alignment horizontal="right" vertical="center" wrapText="1"/>
    </xf>
    <xf numFmtId="172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76" fontId="6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76" fontId="7" fillId="0" borderId="0" xfId="0" applyNumberFormat="1" applyFont="1" applyFill="1" applyAlignment="1">
      <alignment horizontal="right" vertical="center"/>
    </xf>
    <xf numFmtId="185" fontId="13" fillId="0" borderId="0" xfId="53" applyNumberFormat="1" applyFont="1">
      <alignment/>
      <protection/>
    </xf>
    <xf numFmtId="189" fontId="12" fillId="0" borderId="0" xfId="53" applyNumberFormat="1" applyFont="1">
      <alignment/>
      <protection/>
    </xf>
    <xf numFmtId="174" fontId="3" fillId="0" borderId="0" xfId="0" applyNumberFormat="1" applyFont="1" applyFill="1" applyBorder="1" applyAlignment="1">
      <alignment horizontal="right" vertical="center" wrapText="1"/>
    </xf>
    <xf numFmtId="183" fontId="3" fillId="0" borderId="0" xfId="0" applyNumberFormat="1" applyFont="1" applyFill="1" applyAlignment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Alignment="1">
      <alignment horizontal="right" vertical="center"/>
    </xf>
    <xf numFmtId="174" fontId="12" fillId="0" borderId="0" xfId="53" applyNumberFormat="1" applyFont="1">
      <alignment/>
      <protection/>
    </xf>
    <xf numFmtId="180" fontId="13" fillId="0" borderId="0" xfId="53" applyNumberFormat="1" applyFont="1" applyFill="1">
      <alignment/>
      <protection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72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172" fontId="5" fillId="0" borderId="0" xfId="0" applyNumberFormat="1" applyFont="1" applyFill="1" applyAlignment="1">
      <alignment horizontal="right" vertical="center"/>
    </xf>
    <xf numFmtId="172" fontId="3" fillId="0" borderId="0" xfId="0" applyNumberFormat="1" applyFont="1" applyAlignment="1">
      <alignment horizontal="right"/>
    </xf>
    <xf numFmtId="2" fontId="29" fillId="0" borderId="0" xfId="0" applyNumberFormat="1" applyFont="1" applyAlignment="1">
      <alignment/>
    </xf>
    <xf numFmtId="172" fontId="6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2" fontId="3" fillId="33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/>
    </xf>
    <xf numFmtId="193" fontId="3" fillId="0" borderId="0" xfId="0" applyNumberFormat="1" applyFont="1" applyAlignment="1">
      <alignment/>
    </xf>
    <xf numFmtId="0" fontId="17" fillId="0" borderId="0" xfId="53" applyFont="1" applyAlignment="1">
      <alignment/>
      <protection/>
    </xf>
    <xf numFmtId="49" fontId="17" fillId="0" borderId="0" xfId="53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172" fontId="3" fillId="0" borderId="0" xfId="0" applyNumberFormat="1" applyFont="1" applyBorder="1" applyAlignment="1">
      <alignment/>
    </xf>
    <xf numFmtId="191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172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right"/>
    </xf>
    <xf numFmtId="175" fontId="3" fillId="0" borderId="0" xfId="0" applyNumberFormat="1" applyFont="1" applyBorder="1" applyAlignment="1">
      <alignment/>
    </xf>
    <xf numFmtId="175" fontId="3" fillId="0" borderId="0" xfId="0" applyNumberFormat="1" applyFont="1" applyFill="1" applyBorder="1" applyAlignment="1">
      <alignment/>
    </xf>
    <xf numFmtId="175" fontId="3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left" vertical="center" wrapText="1"/>
    </xf>
    <xf numFmtId="17" fontId="3" fillId="0" borderId="0" xfId="0" applyNumberFormat="1" applyFont="1" applyAlignment="1">
      <alignment horizontal="center"/>
    </xf>
    <xf numFmtId="177" fontId="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 vertical="center" wrapText="1"/>
    </xf>
    <xf numFmtId="177" fontId="5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/>
    </xf>
    <xf numFmtId="174" fontId="0" fillId="0" borderId="0" xfId="0" applyNumberFormat="1" applyAlignment="1">
      <alignment/>
    </xf>
    <xf numFmtId="175" fontId="3" fillId="0" borderId="0" xfId="0" applyNumberFormat="1" applyFont="1" applyAlignment="1">
      <alignment/>
    </xf>
    <xf numFmtId="176" fontId="3" fillId="0" borderId="0" xfId="0" applyNumberFormat="1" applyFont="1" applyAlignment="1">
      <alignment horizontal="right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2696338"/>
        <c:axId val="48722723"/>
      </c:lineChart>
      <c:catAx>
        <c:axId val="42696338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22723"/>
        <c:crosses val="autoZero"/>
        <c:auto val="0"/>
        <c:lblOffset val="100"/>
        <c:tickLblSkip val="1"/>
        <c:noMultiLvlLbl val="0"/>
      </c:catAx>
      <c:valAx>
        <c:axId val="48722723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96338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5271766"/>
        <c:axId val="26119303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33747136"/>
        <c:axId val="35288769"/>
      </c:lineChart>
      <c:catAx>
        <c:axId val="2527176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119303"/>
        <c:crosses val="autoZero"/>
        <c:auto val="0"/>
        <c:lblOffset val="100"/>
        <c:tickLblSkip val="5"/>
        <c:noMultiLvlLbl val="0"/>
      </c:catAx>
      <c:valAx>
        <c:axId val="26119303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71766"/>
        <c:crossesAt val="1"/>
        <c:crossBetween val="between"/>
        <c:dispUnits/>
        <c:majorUnit val="2000"/>
        <c:minorUnit val="100"/>
      </c:valAx>
      <c:catAx>
        <c:axId val="33747136"/>
        <c:scaling>
          <c:orientation val="minMax"/>
        </c:scaling>
        <c:axPos val="b"/>
        <c:delete val="1"/>
        <c:majorTickMark val="out"/>
        <c:minorTickMark val="none"/>
        <c:tickLblPos val="nextTo"/>
        <c:crossAx val="35288769"/>
        <c:crossesAt val="39"/>
        <c:auto val="0"/>
        <c:lblOffset val="100"/>
        <c:tickLblSkip val="1"/>
        <c:noMultiLvlLbl val="0"/>
      </c:catAx>
      <c:valAx>
        <c:axId val="35288769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747136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9163466"/>
        <c:axId val="39818011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9163466"/>
        <c:axId val="39818011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817780"/>
        <c:axId val="4033429"/>
      </c:lineChart>
      <c:catAx>
        <c:axId val="49163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818011"/>
        <c:crosses val="autoZero"/>
        <c:auto val="0"/>
        <c:lblOffset val="100"/>
        <c:tickLblSkip val="1"/>
        <c:noMultiLvlLbl val="0"/>
      </c:catAx>
      <c:valAx>
        <c:axId val="3981801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163466"/>
        <c:crossesAt val="1"/>
        <c:crossBetween val="between"/>
        <c:dispUnits/>
        <c:majorUnit val="1"/>
      </c:valAx>
      <c:catAx>
        <c:axId val="22817780"/>
        <c:scaling>
          <c:orientation val="minMax"/>
        </c:scaling>
        <c:axPos val="b"/>
        <c:delete val="1"/>
        <c:majorTickMark val="out"/>
        <c:minorTickMark val="none"/>
        <c:tickLblPos val="nextTo"/>
        <c:crossAx val="4033429"/>
        <c:crosses val="autoZero"/>
        <c:auto val="0"/>
        <c:lblOffset val="100"/>
        <c:tickLblSkip val="1"/>
        <c:noMultiLvlLbl val="0"/>
      </c:catAx>
      <c:valAx>
        <c:axId val="403342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817780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6300862"/>
        <c:axId val="58272303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300862"/>
        <c:axId val="58272303"/>
      </c:lineChart>
      <c:catAx>
        <c:axId val="3630086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272303"/>
        <c:crosses val="autoZero"/>
        <c:auto val="1"/>
        <c:lblOffset val="100"/>
        <c:tickLblSkip val="1"/>
        <c:noMultiLvlLbl val="0"/>
      </c:catAx>
      <c:valAx>
        <c:axId val="5827230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30086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35851324"/>
        <c:axId val="54226461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851324"/>
        <c:axId val="54226461"/>
      </c:lineChart>
      <c:catAx>
        <c:axId val="3585132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226461"/>
        <c:crosses val="autoZero"/>
        <c:auto val="1"/>
        <c:lblOffset val="100"/>
        <c:tickLblSkip val="1"/>
        <c:noMultiLvlLbl val="0"/>
      </c:catAx>
      <c:valAx>
        <c:axId val="5422646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85132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8276102"/>
        <c:axId val="30267191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69264"/>
        <c:axId val="35723377"/>
      </c:lineChart>
      <c:catAx>
        <c:axId val="18276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267191"/>
        <c:crosses val="autoZero"/>
        <c:auto val="1"/>
        <c:lblOffset val="100"/>
        <c:tickLblSkip val="1"/>
        <c:noMultiLvlLbl val="0"/>
      </c:catAx>
      <c:valAx>
        <c:axId val="3026719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276102"/>
        <c:crossesAt val="1"/>
        <c:crossBetween val="between"/>
        <c:dispUnits/>
        <c:majorUnit val="400"/>
      </c:valAx>
      <c:catAx>
        <c:axId val="3969264"/>
        <c:scaling>
          <c:orientation val="minMax"/>
        </c:scaling>
        <c:axPos val="b"/>
        <c:delete val="1"/>
        <c:majorTickMark val="out"/>
        <c:minorTickMark val="none"/>
        <c:tickLblPos val="nextTo"/>
        <c:crossAx val="35723377"/>
        <c:crosses val="autoZero"/>
        <c:auto val="1"/>
        <c:lblOffset val="100"/>
        <c:tickLblSkip val="1"/>
        <c:noMultiLvlLbl val="0"/>
      </c:catAx>
      <c:valAx>
        <c:axId val="35723377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69264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3074938"/>
        <c:axId val="791239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3074938"/>
        <c:axId val="7912395"/>
      </c:lineChart>
      <c:catAx>
        <c:axId val="5307493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912395"/>
        <c:crosses val="autoZero"/>
        <c:auto val="1"/>
        <c:lblOffset val="100"/>
        <c:tickLblSkip val="1"/>
        <c:noMultiLvlLbl val="0"/>
      </c:catAx>
      <c:valAx>
        <c:axId val="791239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07493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102692"/>
        <c:axId val="3692422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102692"/>
        <c:axId val="36924229"/>
      </c:lineChart>
      <c:catAx>
        <c:axId val="410269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924229"/>
        <c:crosses val="autoZero"/>
        <c:auto val="1"/>
        <c:lblOffset val="100"/>
        <c:tickLblSkip val="1"/>
        <c:noMultiLvlLbl val="0"/>
      </c:catAx>
      <c:valAx>
        <c:axId val="3692422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0269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368"/>
          <c:w val="0.8345"/>
          <c:h val="0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3882606"/>
        <c:axId val="38072543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axId val="63882606"/>
        <c:axId val="38072543"/>
      </c:lineChart>
      <c:catAx>
        <c:axId val="6388260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072543"/>
        <c:crosses val="autoZero"/>
        <c:auto val="1"/>
        <c:lblOffset val="100"/>
        <c:tickLblSkip val="1"/>
        <c:noMultiLvlLbl val="0"/>
      </c:catAx>
      <c:valAx>
        <c:axId val="38072543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88260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7108568"/>
        <c:axId val="6397711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7108568"/>
        <c:axId val="63977113"/>
      </c:lineChart>
      <c:catAx>
        <c:axId val="710856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977113"/>
        <c:crosses val="autoZero"/>
        <c:auto val="1"/>
        <c:lblOffset val="100"/>
        <c:tickLblSkip val="1"/>
        <c:noMultiLvlLbl val="0"/>
      </c:catAx>
      <c:valAx>
        <c:axId val="6397711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10856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8923106"/>
        <c:axId val="14763635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923106"/>
        <c:axId val="14763635"/>
      </c:lineChart>
      <c:catAx>
        <c:axId val="3892310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763635"/>
        <c:crosses val="autoZero"/>
        <c:auto val="1"/>
        <c:lblOffset val="100"/>
        <c:tickLblSkip val="1"/>
        <c:noMultiLvlLbl val="0"/>
      </c:catAx>
      <c:valAx>
        <c:axId val="1476363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92310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5763852"/>
        <c:axId val="55003757"/>
      </c:lineChart>
      <c:catAx>
        <c:axId val="6576385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03757"/>
        <c:crosses val="autoZero"/>
        <c:auto val="0"/>
        <c:lblOffset val="100"/>
        <c:tickLblSkip val="1"/>
        <c:noMultiLvlLbl val="0"/>
      </c:catAx>
      <c:valAx>
        <c:axId val="55003757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6385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9</xdr:col>
      <xdr:colOff>638175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0" y="171450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9</xdr:row>
      <xdr:rowOff>0</xdr:rowOff>
    </xdr:from>
    <xdr:to>
      <xdr:col>36</xdr:col>
      <xdr:colOff>47625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20259675" y="171450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9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257175" y="171450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145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34</xdr:row>
      <xdr:rowOff>0</xdr:rowOff>
    </xdr:from>
    <xdr:to>
      <xdr:col>33</xdr:col>
      <xdr:colOff>47625</xdr:colOff>
      <xdr:row>34</xdr:row>
      <xdr:rowOff>133350</xdr:rowOff>
    </xdr:to>
    <xdr:graphicFrame>
      <xdr:nvGraphicFramePr>
        <xdr:cNvPr id="5" name="Chart 11"/>
        <xdr:cNvGraphicFramePr/>
      </xdr:nvGraphicFramePr>
      <xdr:xfrm>
        <a:off x="18173700" y="6829425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6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19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9620250" y="0"/>
        <a:ext cx="5791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77736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17" sqref="J17"/>
    </sheetView>
  </sheetViews>
  <sheetFormatPr defaultColWidth="8.00390625" defaultRowHeight="12.75"/>
  <cols>
    <col min="1" max="1" width="24.75390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46" t="s">
        <v>18</v>
      </c>
      <c r="B1" s="146"/>
      <c r="C1" s="146"/>
      <c r="D1" s="146"/>
      <c r="E1" s="146"/>
      <c r="F1" s="146"/>
      <c r="G1" s="146"/>
      <c r="H1" s="124"/>
      <c r="I1" s="124"/>
      <c r="J1" s="124"/>
      <c r="K1" s="124"/>
      <c r="L1" s="124"/>
      <c r="M1" s="124"/>
      <c r="N1" s="124"/>
      <c r="O1" s="124"/>
      <c r="P1" s="52"/>
      <c r="Q1" s="52"/>
      <c r="R1" s="52"/>
      <c r="S1" s="52"/>
      <c r="T1" s="52"/>
      <c r="U1" s="52"/>
      <c r="V1" s="52"/>
      <c r="W1" s="52"/>
    </row>
    <row r="2" spans="1:23" ht="15.75">
      <c r="A2" s="147" t="s">
        <v>113</v>
      </c>
      <c r="B2" s="147"/>
      <c r="C2" s="147"/>
      <c r="D2" s="147"/>
      <c r="E2" s="147"/>
      <c r="F2" s="147"/>
      <c r="G2" s="147"/>
      <c r="H2" s="125"/>
      <c r="I2" s="125"/>
      <c r="J2" s="125"/>
      <c r="K2" s="125"/>
      <c r="L2" s="125"/>
      <c r="M2" s="125"/>
      <c r="N2" s="125"/>
      <c r="O2" s="125"/>
      <c r="P2" s="82"/>
      <c r="Q2" s="82"/>
      <c r="R2" s="82"/>
      <c r="S2" s="82"/>
      <c r="T2" s="82"/>
      <c r="U2" s="82"/>
      <c r="V2" s="82"/>
      <c r="W2" s="82"/>
    </row>
    <row r="3" spans="1:23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4" ht="15" customHeight="1">
      <c r="A4" s="41" t="s">
        <v>85</v>
      </c>
      <c r="B4" s="18"/>
      <c r="C4" s="18"/>
      <c r="D4" s="18"/>
    </row>
    <row r="5" spans="1:8" ht="15" customHeight="1">
      <c r="A5" s="13" t="s">
        <v>44</v>
      </c>
      <c r="B5" s="22"/>
      <c r="C5" s="22"/>
      <c r="D5" s="22"/>
      <c r="E5" s="23"/>
      <c r="F5" s="24"/>
      <c r="G5" s="24"/>
      <c r="H5" s="24"/>
    </row>
    <row r="6" spans="1:9" s="27" customFormat="1" ht="26.25" customHeight="1">
      <c r="A6" s="53"/>
      <c r="B6" s="54" t="s">
        <v>94</v>
      </c>
      <c r="C6" s="54" t="s">
        <v>97</v>
      </c>
      <c r="D6" s="54">
        <v>41640</v>
      </c>
      <c r="E6" s="54">
        <v>41671</v>
      </c>
      <c r="F6" s="54">
        <v>41699</v>
      </c>
      <c r="G6" s="54">
        <v>41730</v>
      </c>
      <c r="H6" s="54">
        <v>41760</v>
      </c>
      <c r="I6" s="54">
        <v>41791</v>
      </c>
    </row>
    <row r="7" spans="1:9" ht="26.25" customHeight="1">
      <c r="A7" s="29" t="s">
        <v>78</v>
      </c>
      <c r="B7" s="102">
        <v>-0.09999999999999432</v>
      </c>
      <c r="C7" s="102">
        <v>10.5</v>
      </c>
      <c r="D7" s="102">
        <v>9.1</v>
      </c>
      <c r="E7" s="102">
        <v>5.9</v>
      </c>
      <c r="F7" s="102">
        <v>5.6</v>
      </c>
      <c r="G7" s="102">
        <v>5.2</v>
      </c>
      <c r="H7" s="102">
        <v>4.3</v>
      </c>
      <c r="I7" s="102">
        <v>4.1</v>
      </c>
    </row>
    <row r="8" spans="1:9" ht="26.25" customHeight="1">
      <c r="A8" s="29" t="s">
        <v>79</v>
      </c>
      <c r="B8" s="70">
        <v>107.5</v>
      </c>
      <c r="C8" s="70">
        <v>103.96993473357605</v>
      </c>
      <c r="D8" s="70">
        <v>100.5</v>
      </c>
      <c r="E8" s="70">
        <v>101.2</v>
      </c>
      <c r="F8" s="70">
        <v>103.4043530677</v>
      </c>
      <c r="G8" s="70">
        <v>104.43029337876749</v>
      </c>
      <c r="H8" s="70">
        <v>105.41951762816835</v>
      </c>
      <c r="I8" s="70">
        <v>105.93266271485876</v>
      </c>
    </row>
    <row r="9" spans="1:9" ht="26.25" customHeight="1">
      <c r="A9" s="29" t="s">
        <v>80</v>
      </c>
      <c r="B9" s="71" t="s">
        <v>1</v>
      </c>
      <c r="C9" s="71" t="s">
        <v>1</v>
      </c>
      <c r="D9" s="70">
        <v>100.5</v>
      </c>
      <c r="E9" s="70">
        <v>100.77725036945525</v>
      </c>
      <c r="F9" s="70">
        <v>102.130459892062</v>
      </c>
      <c r="G9" s="70">
        <v>100.99216356046013</v>
      </c>
      <c r="H9" s="70">
        <v>100.94725794345223</v>
      </c>
      <c r="I9" s="70">
        <v>100.48676478344396</v>
      </c>
    </row>
    <row r="10" spans="1:9" ht="26.25" customHeight="1">
      <c r="A10" s="29" t="s">
        <v>8</v>
      </c>
      <c r="B10" s="71">
        <v>2.64</v>
      </c>
      <c r="C10" s="71">
        <v>4.17</v>
      </c>
      <c r="D10" s="71">
        <v>4.11</v>
      </c>
      <c r="E10" s="71">
        <v>4.47</v>
      </c>
      <c r="F10" s="71">
        <v>6</v>
      </c>
      <c r="G10" s="71">
        <v>6</v>
      </c>
      <c r="H10" s="71">
        <v>6</v>
      </c>
      <c r="I10" s="71">
        <v>6</v>
      </c>
    </row>
    <row r="11" spans="1:9" ht="26.25" customHeight="1">
      <c r="A11" s="29" t="s">
        <v>9</v>
      </c>
      <c r="B11" s="103">
        <v>47.4012</v>
      </c>
      <c r="C11" s="103">
        <v>49.247</v>
      </c>
      <c r="D11" s="103">
        <v>50.4158</v>
      </c>
      <c r="E11" s="103">
        <v>52.4359</v>
      </c>
      <c r="F11" s="103">
        <v>54.4813</v>
      </c>
      <c r="G11" s="103">
        <v>53.9615</v>
      </c>
      <c r="H11" s="103">
        <v>52.0806</v>
      </c>
      <c r="I11" s="103">
        <v>52.0649</v>
      </c>
    </row>
    <row r="12" spans="1:9" s="25" customFormat="1" ht="26.25" customHeight="1">
      <c r="A12" s="29" t="s">
        <v>81</v>
      </c>
      <c r="B12" s="104">
        <v>1.9716164673538</v>
      </c>
      <c r="C12" s="104">
        <f>C11/B11*100-100</f>
        <v>3.893994244871422</v>
      </c>
      <c r="D12" s="104">
        <f>D11/C11*100-100</f>
        <v>2.373342538631789</v>
      </c>
      <c r="E12" s="104">
        <f>E11/C11*100-100</f>
        <v>6.475318293500095</v>
      </c>
      <c r="F12" s="104">
        <f>F11/C11*100-100</f>
        <v>10.628667736105754</v>
      </c>
      <c r="G12" s="104">
        <f>G11/C11*100-100</f>
        <v>9.57317196986618</v>
      </c>
      <c r="H12" s="104">
        <f>H11/C11*100-100</f>
        <v>5.753853026580288</v>
      </c>
      <c r="I12" s="104">
        <f>I11/C11*100-100</f>
        <v>5.721972912055563</v>
      </c>
    </row>
    <row r="13" spans="1:9" s="25" customFormat="1" ht="26.25" customHeight="1">
      <c r="A13" s="29" t="s">
        <v>82</v>
      </c>
      <c r="B13" s="104" t="s">
        <v>1</v>
      </c>
      <c r="C13" s="104" t="s">
        <v>1</v>
      </c>
      <c r="D13" s="104" t="s">
        <v>1</v>
      </c>
      <c r="E13" s="104">
        <f>E11/D11*100-100</f>
        <v>4.006878795933019</v>
      </c>
      <c r="F13" s="104">
        <f>F11/E11*100-100</f>
        <v>3.9007626454394853</v>
      </c>
      <c r="G13" s="104">
        <f>G11/F11*100-100</f>
        <v>-0.9540888341504257</v>
      </c>
      <c r="H13" s="104">
        <f>H11/G11*100-100</f>
        <v>-3.48563327557612</v>
      </c>
      <c r="I13" s="104">
        <f>I11/H11*100-100</f>
        <v>-0.03014558204014861</v>
      </c>
    </row>
    <row r="14" spans="1:23" s="25" customFormat="1" ht="15" customHeight="1">
      <c r="A14" s="30"/>
      <c r="B14" s="49"/>
      <c r="C14" s="76"/>
      <c r="D14" s="76"/>
      <c r="E14" s="83"/>
      <c r="F14" s="80"/>
      <c r="G14" s="80"/>
      <c r="H14" s="80"/>
      <c r="I14" s="80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41" t="s">
        <v>83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4"/>
      <c r="Y15" s="84"/>
      <c r="Z15" s="84"/>
    </row>
    <row r="16" spans="1:23" s="25" customFormat="1" ht="12.75" customHeight="1">
      <c r="A16" s="13" t="s">
        <v>7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1" s="25" customFormat="1" ht="31.5">
      <c r="A17" s="55"/>
      <c r="B17" s="57" t="s">
        <v>94</v>
      </c>
      <c r="C17" s="54">
        <v>41395</v>
      </c>
      <c r="D17" s="54">
        <v>41426</v>
      </c>
      <c r="E17" s="54" t="s">
        <v>97</v>
      </c>
      <c r="F17" s="54">
        <v>41760</v>
      </c>
      <c r="G17" s="54">
        <v>41791</v>
      </c>
      <c r="H17" s="58" t="s">
        <v>2</v>
      </c>
      <c r="I17" s="58" t="s">
        <v>43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s="25" customFormat="1" ht="13.5" customHeight="1">
      <c r="A18" s="29" t="s">
        <v>4</v>
      </c>
      <c r="B18" s="71">
        <v>58252.1681</v>
      </c>
      <c r="C18" s="71">
        <v>58802.857899999995</v>
      </c>
      <c r="D18" s="71">
        <v>61119.6064</v>
      </c>
      <c r="E18" s="71">
        <v>66954.15370000001</v>
      </c>
      <c r="F18" s="71">
        <v>64415.3947</v>
      </c>
      <c r="G18" s="71">
        <v>65614.1053</v>
      </c>
      <c r="H18" s="74">
        <f>G18-F18</f>
        <v>1198.7105999999985</v>
      </c>
      <c r="I18" s="74">
        <f>G18-E18</f>
        <v>-1340.0484000000142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25" customFormat="1" ht="13.5" customHeight="1">
      <c r="A19" s="29" t="s">
        <v>76</v>
      </c>
      <c r="B19" s="71">
        <v>64488.814</v>
      </c>
      <c r="C19" s="71">
        <v>65411.1917</v>
      </c>
      <c r="D19" s="71">
        <v>66915.7222</v>
      </c>
      <c r="E19" s="71">
        <v>73139.397</v>
      </c>
      <c r="F19" s="71">
        <v>70334.7847</v>
      </c>
      <c r="G19" s="71">
        <v>71911.8841</v>
      </c>
      <c r="H19" s="74">
        <f>G19-F19</f>
        <v>1577.0993999999919</v>
      </c>
      <c r="I19" s="74">
        <f>G19-E19</f>
        <v>-1227.5129000000015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25" customFormat="1" ht="13.5" customHeight="1">
      <c r="A20" s="29" t="s">
        <v>5</v>
      </c>
      <c r="B20" s="71">
        <v>98482.85660418001</v>
      </c>
      <c r="C20" s="71">
        <v>104151.35540902</v>
      </c>
      <c r="D20" s="71">
        <v>107993.89352752</v>
      </c>
      <c r="E20" s="71">
        <v>120903.44435374001</v>
      </c>
      <c r="F20" s="71">
        <v>122941.95181391001</v>
      </c>
      <c r="G20" s="71">
        <v>125208.98474605</v>
      </c>
      <c r="H20" s="74">
        <f>G20-F20</f>
        <v>2267.0329321399913</v>
      </c>
      <c r="I20" s="74">
        <f>G20-E20</f>
        <v>4305.540392309995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s="25" customFormat="1" ht="13.5" customHeight="1">
      <c r="A21" s="60" t="s">
        <v>6</v>
      </c>
      <c r="B21" s="95">
        <v>28.430139408352723</v>
      </c>
      <c r="C21" s="95">
        <v>29.78222031242946</v>
      </c>
      <c r="D21" s="95">
        <v>30.047944056248454</v>
      </c>
      <c r="E21" s="95">
        <v>30.816069552797714</v>
      </c>
      <c r="F21" s="95">
        <v>32.36985773796672</v>
      </c>
      <c r="G21" s="95">
        <v>32.471291601848016</v>
      </c>
      <c r="H21" s="88"/>
      <c r="I21" s="88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3" s="25" customFormat="1" ht="6" customHeight="1">
      <c r="A22" s="60"/>
      <c r="B22" s="95"/>
      <c r="C22" s="95"/>
      <c r="D22" s="95"/>
      <c r="E22" s="95"/>
      <c r="F22" s="95"/>
      <c r="G22" s="95"/>
      <c r="H22" s="95"/>
      <c r="I22" s="95"/>
      <c r="J22" s="93"/>
      <c r="K22" s="93"/>
      <c r="L22" s="93"/>
      <c r="M22" s="93"/>
      <c r="N22" s="93"/>
      <c r="O22" s="93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30" t="s">
        <v>77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27"/>
      <c r="Q23" s="27"/>
      <c r="R23" s="27"/>
      <c r="S23" s="27"/>
      <c r="T23" s="27"/>
      <c r="U23" s="27"/>
      <c r="V23" s="27"/>
      <c r="W23" s="27"/>
    </row>
    <row r="24" spans="5:9" ht="15.75" customHeight="1">
      <c r="E24" s="100"/>
      <c r="F24" s="99"/>
      <c r="G24" s="99"/>
      <c r="I24" s="106"/>
    </row>
    <row r="25" spans="1:8" s="36" customFormat="1" ht="15" customHeight="1">
      <c r="A25" s="35" t="s">
        <v>84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45</v>
      </c>
      <c r="B26" s="39"/>
      <c r="C26" s="40"/>
      <c r="D26" s="40"/>
      <c r="E26" s="40"/>
      <c r="F26" s="47"/>
      <c r="G26" s="47"/>
      <c r="H26" s="48"/>
    </row>
    <row r="27" spans="1:21" s="36" customFormat="1" ht="31.5">
      <c r="A27" s="55"/>
      <c r="B27" s="57" t="s">
        <v>94</v>
      </c>
      <c r="C27" s="54">
        <v>41395</v>
      </c>
      <c r="D27" s="54">
        <v>41426</v>
      </c>
      <c r="E27" s="54" t="s">
        <v>97</v>
      </c>
      <c r="F27" s="54">
        <v>41760</v>
      </c>
      <c r="G27" s="54">
        <v>41791</v>
      </c>
      <c r="H27" s="58" t="s">
        <v>2</v>
      </c>
      <c r="I27" s="58" t="s">
        <v>43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s="37" customFormat="1" ht="26.25" customHeight="1">
      <c r="A28" s="29" t="s">
        <v>24</v>
      </c>
      <c r="B28" s="92">
        <v>2066.5862063271197</v>
      </c>
      <c r="C28" s="92">
        <v>2049.186496944835</v>
      </c>
      <c r="D28" s="92">
        <v>2026.33218866171</v>
      </c>
      <c r="E28" s="92">
        <v>2238.35003959054</v>
      </c>
      <c r="F28" s="92">
        <v>2179.96669247695</v>
      </c>
      <c r="G28" s="92">
        <v>2182.45949188021</v>
      </c>
      <c r="H28" s="74">
        <f>G28-F28</f>
        <v>2.492799403260051</v>
      </c>
      <c r="I28" s="74">
        <f>G28-E28</f>
        <v>-55.890547710329884</v>
      </c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</row>
    <row r="30" spans="1:2" s="2" customFormat="1" ht="15.75" customHeight="1">
      <c r="A30" s="42" t="s">
        <v>86</v>
      </c>
      <c r="B30" s="1"/>
    </row>
    <row r="31" spans="2:4" s="2" customFormat="1" ht="12.75" customHeight="1">
      <c r="B31" s="19"/>
      <c r="C31" s="19"/>
      <c r="D31" s="19"/>
    </row>
    <row r="32" spans="1:21" s="2" customFormat="1" ht="31.5">
      <c r="A32" s="59"/>
      <c r="B32" s="57" t="s">
        <v>94</v>
      </c>
      <c r="C32" s="54">
        <v>41395</v>
      </c>
      <c r="D32" s="54">
        <v>41426</v>
      </c>
      <c r="E32" s="54" t="s">
        <v>97</v>
      </c>
      <c r="F32" s="54">
        <v>41760</v>
      </c>
      <c r="G32" s="54">
        <v>41791</v>
      </c>
      <c r="H32" s="58" t="s">
        <v>2</v>
      </c>
      <c r="I32" s="58" t="s">
        <v>43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3" s="2" customFormat="1" ht="26.25" customHeight="1">
      <c r="A33" s="3" t="s">
        <v>93</v>
      </c>
      <c r="B33" s="101">
        <v>47.4012</v>
      </c>
      <c r="C33" s="101">
        <v>48.23</v>
      </c>
      <c r="D33" s="101">
        <v>48.6277</v>
      </c>
      <c r="E33" s="101">
        <v>49.247</v>
      </c>
      <c r="F33" s="101">
        <v>52.0806</v>
      </c>
      <c r="G33" s="101">
        <v>52.0649</v>
      </c>
      <c r="H33" s="74">
        <f>G33-F33</f>
        <v>-0.015699999999995384</v>
      </c>
      <c r="I33" s="74">
        <f>G33-E33</f>
        <v>2.8179000000000016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9"/>
      <c r="W33" s="9"/>
    </row>
    <row r="34" spans="1:23" s="2" customFormat="1" ht="26.25" customHeight="1">
      <c r="A34" s="3" t="s">
        <v>51</v>
      </c>
      <c r="B34" s="101">
        <v>47.3868</v>
      </c>
      <c r="C34" s="101">
        <v>48.2702</v>
      </c>
      <c r="D34" s="101">
        <v>48.6277</v>
      </c>
      <c r="E34" s="101">
        <v>49.1894</v>
      </c>
      <c r="F34" s="101">
        <v>52.08064516129032</v>
      </c>
      <c r="G34" s="101">
        <v>52.0882</v>
      </c>
      <c r="H34" s="74">
        <f>G34-F34</f>
        <v>0.007554838709680212</v>
      </c>
      <c r="I34" s="74">
        <f>G34-E34</f>
        <v>2.8988000000000014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9"/>
      <c r="W34" s="9"/>
    </row>
    <row r="35" spans="1:23" s="2" customFormat="1" ht="26.25" customHeight="1">
      <c r="A35" s="3" t="s">
        <v>52</v>
      </c>
      <c r="B35" s="101">
        <v>1.3194</v>
      </c>
      <c r="C35" s="101">
        <v>1.2995</v>
      </c>
      <c r="D35" s="101">
        <v>1.3008</v>
      </c>
      <c r="E35" s="101">
        <v>1.3745</v>
      </c>
      <c r="F35" s="101">
        <v>1.363</v>
      </c>
      <c r="G35" s="101">
        <v>1.3691</v>
      </c>
      <c r="H35" s="74">
        <f>G35-F35</f>
        <v>0.006099999999999994</v>
      </c>
      <c r="I35" s="74">
        <f>G35-E35</f>
        <v>-0.005400000000000071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9"/>
      <c r="W35" s="9"/>
    </row>
    <row r="36" spans="1:23" s="2" customFormat="1" ht="26.25" customHeight="1">
      <c r="A36" s="3" t="s">
        <v>46</v>
      </c>
      <c r="B36" s="101"/>
      <c r="C36" s="101"/>
      <c r="D36" s="101"/>
      <c r="E36" s="101"/>
      <c r="F36" s="101"/>
      <c r="G36" s="101"/>
      <c r="H36" s="74"/>
      <c r="I36" s="74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9"/>
      <c r="W36" s="9"/>
    </row>
    <row r="37" spans="1:23" s="2" customFormat="1" ht="13.5" customHeight="1">
      <c r="A37" s="61" t="s">
        <v>47</v>
      </c>
      <c r="B37" s="101">
        <v>47.3781</v>
      </c>
      <c r="C37" s="101">
        <v>48.26450177819607</v>
      </c>
      <c r="D37" s="101">
        <v>48.55334612447948</v>
      </c>
      <c r="E37" s="101">
        <v>49.37299928771657</v>
      </c>
      <c r="F37" s="101">
        <v>52.064701796785414</v>
      </c>
      <c r="G37" s="101">
        <v>51.9816</v>
      </c>
      <c r="H37" s="74">
        <f>G37-F37</f>
        <v>-0.08310179678541374</v>
      </c>
      <c r="I37" s="74">
        <f>G37-E37</f>
        <v>2.608600712283433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9"/>
      <c r="W37" s="9"/>
    </row>
    <row r="38" spans="1:23" s="2" customFormat="1" ht="13.5" customHeight="1">
      <c r="A38" s="61" t="s">
        <v>48</v>
      </c>
      <c r="B38" s="101">
        <v>61.9483</v>
      </c>
      <c r="C38" s="101">
        <v>62.965666268837865</v>
      </c>
      <c r="D38" s="101">
        <v>63.66262943476196</v>
      </c>
      <c r="E38" s="101">
        <v>67.50965123083661</v>
      </c>
      <c r="F38" s="101">
        <v>71.30368151069051</v>
      </c>
      <c r="G38" s="101">
        <v>71.1202</v>
      </c>
      <c r="H38" s="74">
        <f>G38-F38</f>
        <v>-0.18348151069051255</v>
      </c>
      <c r="I38" s="74">
        <f>G38-E38</f>
        <v>3.610548769163387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9"/>
      <c r="W38" s="9"/>
    </row>
    <row r="39" spans="1:23" s="2" customFormat="1" ht="13.5" customHeight="1">
      <c r="A39" s="61" t="s">
        <v>49</v>
      </c>
      <c r="B39" s="101">
        <v>1.5313</v>
      </c>
      <c r="C39" s="101">
        <v>1.5210599859307228</v>
      </c>
      <c r="D39" s="101">
        <v>1.4797279067766782</v>
      </c>
      <c r="E39" s="101">
        <v>1.4906328389036205</v>
      </c>
      <c r="F39" s="101">
        <v>1.5016150062275753</v>
      </c>
      <c r="G39" s="101">
        <v>1.5405</v>
      </c>
      <c r="H39" s="74">
        <f>G39-F39</f>
        <v>0.038884993772424714</v>
      </c>
      <c r="I39" s="74">
        <f>G39-E39</f>
        <v>0.04986716109637945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9"/>
      <c r="W39" s="9"/>
    </row>
    <row r="40" spans="1:23" s="2" customFormat="1" ht="13.5" customHeight="1">
      <c r="A40" s="61" t="s">
        <v>50</v>
      </c>
      <c r="B40" s="101">
        <v>0.3116</v>
      </c>
      <c r="C40" s="101">
        <v>0.31862017958492</v>
      </c>
      <c r="D40" s="101">
        <v>0.3196382623065224</v>
      </c>
      <c r="E40" s="101">
        <v>0.3170441936065914</v>
      </c>
      <c r="F40" s="101">
        <v>0.2828670234410353</v>
      </c>
      <c r="G40" s="101">
        <v>0.2829</v>
      </c>
      <c r="H40" s="74">
        <f>G40-F40</f>
        <v>3.297655896467022E-05</v>
      </c>
      <c r="I40" s="74">
        <f>G40-E40</f>
        <v>-0.03414419360659143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0"/>
      <c r="W40" s="10"/>
    </row>
    <row r="41" spans="6:7" ht="15">
      <c r="F41" s="21"/>
      <c r="G41" s="21"/>
    </row>
    <row r="42" spans="3:5" ht="15">
      <c r="C42" s="105"/>
      <c r="D42" s="105"/>
      <c r="E42" s="105"/>
    </row>
    <row r="43" spans="3:7" ht="15">
      <c r="C43" s="105"/>
      <c r="D43" s="105"/>
      <c r="E43" s="105"/>
      <c r="G43" s="143"/>
    </row>
    <row r="44" spans="3:7" ht="15">
      <c r="C44" s="105"/>
      <c r="D44" s="105"/>
      <c r="E44" s="105"/>
      <c r="G44" s="143"/>
    </row>
    <row r="45" spans="3:7" ht="15">
      <c r="C45" s="105"/>
      <c r="D45" s="105"/>
      <c r="E45" s="105"/>
      <c r="G45" s="143"/>
    </row>
    <row r="46" ht="15">
      <c r="G46" s="143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PageLayoutView="0" workbookViewId="0" topLeftCell="A1">
      <selection activeCell="K40" sqref="K40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101</v>
      </c>
      <c r="B1" s="1"/>
    </row>
    <row r="2" spans="1:7" s="6" customFormat="1" ht="12.75" customHeight="1">
      <c r="A2" s="5" t="s">
        <v>102</v>
      </c>
      <c r="B2" s="5"/>
      <c r="C2" s="7"/>
      <c r="D2" s="7"/>
      <c r="E2" s="7"/>
      <c r="F2" s="7"/>
      <c r="G2" s="7"/>
    </row>
    <row r="3" spans="1:10" ht="26.25" customHeight="1">
      <c r="A3" s="56"/>
      <c r="B3" s="54" t="s">
        <v>97</v>
      </c>
      <c r="C3" s="54" t="s">
        <v>115</v>
      </c>
      <c r="D3" s="54" t="s">
        <v>114</v>
      </c>
      <c r="E3" s="54">
        <v>41760</v>
      </c>
      <c r="F3" s="54">
        <v>41791</v>
      </c>
      <c r="G3" s="58" t="s">
        <v>2</v>
      </c>
      <c r="H3" s="58" t="s">
        <v>3</v>
      </c>
      <c r="J3" s="138"/>
    </row>
    <row r="4" spans="1:9" ht="13.5" customHeight="1">
      <c r="A4" s="8" t="s">
        <v>103</v>
      </c>
      <c r="B4" s="73">
        <f>B6+B7</f>
        <v>14.7</v>
      </c>
      <c r="C4" s="73">
        <f>C6+C7</f>
        <v>14.7</v>
      </c>
      <c r="D4" s="73">
        <f>D6+D7</f>
        <v>235.708508</v>
      </c>
      <c r="E4" s="73">
        <f>E6+E7</f>
        <v>30.65</v>
      </c>
      <c r="F4" s="73">
        <f>F6+F7</f>
        <v>7</v>
      </c>
      <c r="G4" s="74">
        <f>F4-E4</f>
        <v>-23.65</v>
      </c>
      <c r="H4" s="74">
        <f>D4-C4</f>
        <v>221.008508</v>
      </c>
      <c r="I4" s="73"/>
    </row>
    <row r="5" spans="1:10" ht="13.5" customHeight="1">
      <c r="A5" s="46" t="s">
        <v>104</v>
      </c>
      <c r="B5" s="70">
        <f>B6-B7</f>
        <v>-14.7</v>
      </c>
      <c r="C5" s="70">
        <f>C6-C7</f>
        <v>-14.7</v>
      </c>
      <c r="D5" s="70">
        <f>D6-D7</f>
        <v>-194.80850800000002</v>
      </c>
      <c r="E5" s="70">
        <f>E6-E7</f>
        <v>10.25</v>
      </c>
      <c r="F5" s="70">
        <f>F6-F7</f>
        <v>-7</v>
      </c>
      <c r="G5" s="74">
        <f>-F5-E5</f>
        <v>-3.25</v>
      </c>
      <c r="H5" s="141">
        <f>D5-C5</f>
        <v>-180.10850800000003</v>
      </c>
      <c r="I5" s="70"/>
      <c r="J5" s="139"/>
    </row>
    <row r="6" spans="1:9" ht="13.5" customHeight="1">
      <c r="A6" s="51" t="s">
        <v>22</v>
      </c>
      <c r="B6" s="71">
        <v>0</v>
      </c>
      <c r="C6" s="71">
        <v>0</v>
      </c>
      <c r="D6" s="71">
        <v>20.45</v>
      </c>
      <c r="E6" s="71">
        <v>20.45</v>
      </c>
      <c r="F6" s="71">
        <v>0</v>
      </c>
      <c r="G6" s="74">
        <f>F6-E6</f>
        <v>-20.45</v>
      </c>
      <c r="H6" s="74">
        <f>D6-C6</f>
        <v>20.45</v>
      </c>
      <c r="I6" s="91"/>
    </row>
    <row r="7" spans="1:9" ht="13.5" customHeight="1">
      <c r="A7" s="51" t="s">
        <v>23</v>
      </c>
      <c r="B7" s="71">
        <v>14.7</v>
      </c>
      <c r="C7" s="71">
        <v>14.7</v>
      </c>
      <c r="D7" s="71">
        <v>215.258508</v>
      </c>
      <c r="E7" s="71">
        <v>10.2</v>
      </c>
      <c r="F7" s="71">
        <v>7</v>
      </c>
      <c r="G7" s="74">
        <f>F7-E7</f>
        <v>-3.1999999999999993</v>
      </c>
      <c r="H7" s="74">
        <f>D7-C7</f>
        <v>200.55850800000002</v>
      </c>
      <c r="I7" s="91"/>
    </row>
    <row r="8" spans="1:10" ht="13.5" customHeight="1">
      <c r="A8" s="46" t="s">
        <v>105</v>
      </c>
      <c r="B8" s="91" t="s">
        <v>1</v>
      </c>
      <c r="C8" s="91" t="s">
        <v>1</v>
      </c>
      <c r="D8" s="91" t="s">
        <v>1</v>
      </c>
      <c r="E8" s="91" t="s">
        <v>1</v>
      </c>
      <c r="F8" s="91" t="s">
        <v>1</v>
      </c>
      <c r="G8" s="91" t="s">
        <v>1</v>
      </c>
      <c r="H8" s="91" t="s">
        <v>1</v>
      </c>
      <c r="I8" s="91"/>
      <c r="J8" s="91"/>
    </row>
    <row r="9" spans="1:10" ht="13.5" customHeight="1">
      <c r="A9" s="46"/>
      <c r="B9" s="91"/>
      <c r="C9" s="91"/>
      <c r="D9" s="91"/>
      <c r="E9" s="91"/>
      <c r="F9" s="91"/>
      <c r="G9" s="91"/>
      <c r="H9" s="91"/>
      <c r="I9" s="91"/>
      <c r="J9" s="91"/>
    </row>
    <row r="10" spans="1:2" s="9" customFormat="1" ht="15" customHeight="1">
      <c r="A10" s="96" t="s">
        <v>106</v>
      </c>
      <c r="B10" s="97"/>
    </row>
    <row r="11" spans="1:10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6"/>
      <c r="B12" s="54" t="s">
        <v>97</v>
      </c>
      <c r="C12" s="54" t="s">
        <v>115</v>
      </c>
      <c r="D12" s="54" t="s">
        <v>114</v>
      </c>
      <c r="E12" s="54">
        <v>41760</v>
      </c>
      <c r="F12" s="54">
        <v>41791</v>
      </c>
      <c r="G12" s="58" t="s">
        <v>2</v>
      </c>
      <c r="H12" s="58" t="s">
        <v>3</v>
      </c>
    </row>
    <row r="13" spans="1:10" ht="12.75" customHeight="1">
      <c r="A13" s="8" t="s">
        <v>20</v>
      </c>
      <c r="B13" s="73">
        <f>+B14+B19+B23</f>
        <v>19879.308622309996</v>
      </c>
      <c r="C13" s="73">
        <v>13629.78790453</v>
      </c>
      <c r="D13" s="73">
        <v>104250.07586165999</v>
      </c>
      <c r="E13" s="73">
        <v>37518.52522685</v>
      </c>
      <c r="F13" s="73">
        <v>30032.03448643</v>
      </c>
      <c r="G13" s="74">
        <f>F13-E13</f>
        <v>-7486.4907404199985</v>
      </c>
      <c r="H13" s="74">
        <f>+D13-C13</f>
        <v>90620.28795713</v>
      </c>
      <c r="I13" s="74"/>
      <c r="J13" s="9"/>
    </row>
    <row r="14" spans="1:10" ht="12.75" customHeight="1">
      <c r="A14" s="46" t="s">
        <v>40</v>
      </c>
      <c r="B14" s="71">
        <f>+B16</f>
        <v>3225.83640453</v>
      </c>
      <c r="C14" s="71">
        <v>2641.39640453</v>
      </c>
      <c r="D14" s="71">
        <v>421.43302</v>
      </c>
      <c r="E14" s="71" t="s">
        <v>1</v>
      </c>
      <c r="F14" s="71" t="s">
        <v>1</v>
      </c>
      <c r="G14" s="74" t="s">
        <v>1</v>
      </c>
      <c r="H14" s="74">
        <f>+D14-C14</f>
        <v>-2219.96338453</v>
      </c>
      <c r="I14" s="88"/>
      <c r="J14" s="9"/>
    </row>
    <row r="15" spans="1:10" ht="12.75" customHeight="1">
      <c r="A15" s="51" t="s">
        <v>22</v>
      </c>
      <c r="B15" s="71" t="s">
        <v>1</v>
      </c>
      <c r="C15" s="71" t="s">
        <v>1</v>
      </c>
      <c r="D15" s="71" t="s">
        <v>1</v>
      </c>
      <c r="E15" s="71" t="s">
        <v>1</v>
      </c>
      <c r="F15" s="71" t="s">
        <v>1</v>
      </c>
      <c r="G15" s="74" t="s">
        <v>1</v>
      </c>
      <c r="H15" s="74" t="s">
        <v>1</v>
      </c>
      <c r="I15" s="88"/>
      <c r="J15" s="9"/>
    </row>
    <row r="16" spans="1:10" ht="12.75" customHeight="1">
      <c r="A16" s="51" t="s">
        <v>23</v>
      </c>
      <c r="B16" s="91">
        <v>3225.83640453</v>
      </c>
      <c r="C16" s="71">
        <v>2641.39640453</v>
      </c>
      <c r="D16" s="71">
        <v>421.43302</v>
      </c>
      <c r="E16" s="71" t="s">
        <v>1</v>
      </c>
      <c r="F16" s="71" t="s">
        <v>1</v>
      </c>
      <c r="G16" s="74" t="s">
        <v>1</v>
      </c>
      <c r="H16" s="74">
        <f>+D16-C16</f>
        <v>-2219.96338453</v>
      </c>
      <c r="I16" s="88"/>
      <c r="J16" s="9"/>
    </row>
    <row r="17" spans="1:10" ht="12.75" customHeight="1">
      <c r="A17" s="108" t="s">
        <v>92</v>
      </c>
      <c r="B17" s="91" t="s">
        <v>1</v>
      </c>
      <c r="C17" s="91" t="s">
        <v>1</v>
      </c>
      <c r="D17" s="91" t="s">
        <v>1</v>
      </c>
      <c r="E17" s="91" t="s">
        <v>1</v>
      </c>
      <c r="F17" s="91" t="s">
        <v>1</v>
      </c>
      <c r="G17" s="74" t="s">
        <v>1</v>
      </c>
      <c r="H17" s="74" t="s">
        <v>1</v>
      </c>
      <c r="I17" s="88"/>
      <c r="J17" s="9"/>
    </row>
    <row r="18" spans="1:10" ht="12.75" customHeight="1">
      <c r="A18" s="46" t="s">
        <v>90</v>
      </c>
      <c r="B18" s="91" t="s">
        <v>1</v>
      </c>
      <c r="C18" s="91" t="s">
        <v>1</v>
      </c>
      <c r="D18" s="91">
        <v>1560</v>
      </c>
      <c r="E18" s="91">
        <v>632.7272721300001</v>
      </c>
      <c r="F18" s="91">
        <v>2735.45454544</v>
      </c>
      <c r="G18" s="74">
        <f>+F18-E18</f>
        <v>2102.72727331</v>
      </c>
      <c r="H18" s="74">
        <f>+D18</f>
        <v>1560</v>
      </c>
      <c r="I18" s="88"/>
      <c r="J18" s="9"/>
    </row>
    <row r="19" spans="1:10" ht="12.75" customHeight="1">
      <c r="A19" s="46" t="s">
        <v>39</v>
      </c>
      <c r="B19" s="91">
        <v>8095.2</v>
      </c>
      <c r="C19" s="91">
        <v>4778.2</v>
      </c>
      <c r="D19" s="91">
        <v>39533.01478166</v>
      </c>
      <c r="E19" s="91">
        <v>11984.769454719999</v>
      </c>
      <c r="F19" s="91">
        <v>13117.85909099</v>
      </c>
      <c r="G19" s="74">
        <f>+F19-E19</f>
        <v>1133.0896362700005</v>
      </c>
      <c r="H19" s="74">
        <f>+D19-C19</f>
        <v>34754.81478166</v>
      </c>
      <c r="I19" s="72"/>
      <c r="J19" s="11"/>
    </row>
    <row r="20" spans="1:10" ht="12.75" customHeight="1">
      <c r="A20" s="46" t="s">
        <v>98</v>
      </c>
      <c r="B20" s="91" t="s">
        <v>1</v>
      </c>
      <c r="C20" s="91">
        <v>432</v>
      </c>
      <c r="D20" s="91">
        <v>1560</v>
      </c>
      <c r="E20" s="91">
        <v>450</v>
      </c>
      <c r="F20" s="91">
        <v>150</v>
      </c>
      <c r="G20" s="74">
        <f>F20-E20</f>
        <v>-300</v>
      </c>
      <c r="H20" s="74">
        <f>+D20-C20</f>
        <v>1128</v>
      </c>
      <c r="I20" s="72"/>
      <c r="J20" s="9"/>
    </row>
    <row r="21" spans="1:10" ht="12.75" customHeight="1">
      <c r="A21" s="107" t="s">
        <v>100</v>
      </c>
      <c r="B21" s="91" t="s">
        <v>1</v>
      </c>
      <c r="C21" s="91" t="s">
        <v>1</v>
      </c>
      <c r="D21" s="91">
        <v>43594</v>
      </c>
      <c r="E21" s="91">
        <v>17290</v>
      </c>
      <c r="F21" s="91">
        <v>8944</v>
      </c>
      <c r="G21" s="74">
        <f>F21-E21</f>
        <v>-8346</v>
      </c>
      <c r="H21" s="74">
        <f>+D21</f>
        <v>43594</v>
      </c>
      <c r="I21" s="72"/>
      <c r="J21" s="9"/>
    </row>
    <row r="22" spans="1:10" s="9" customFormat="1" ht="27" customHeight="1">
      <c r="A22" s="107" t="s">
        <v>88</v>
      </c>
      <c r="B22" s="31" t="s">
        <v>1</v>
      </c>
      <c r="C22" s="31" t="s">
        <v>1</v>
      </c>
      <c r="D22" s="31" t="s">
        <v>1</v>
      </c>
      <c r="E22" s="31" t="s">
        <v>1</v>
      </c>
      <c r="F22" s="31" t="s">
        <v>1</v>
      </c>
      <c r="G22" s="31" t="s">
        <v>1</v>
      </c>
      <c r="H22" s="31" t="s">
        <v>1</v>
      </c>
      <c r="J22" s="11"/>
    </row>
    <row r="23" spans="1:10" ht="25.5" customHeight="1">
      <c r="A23" s="107" t="s">
        <v>89</v>
      </c>
      <c r="B23" s="71">
        <v>8558.272217779999</v>
      </c>
      <c r="C23" s="71">
        <v>5778.191499999999</v>
      </c>
      <c r="D23" s="71">
        <v>17581.628060000003</v>
      </c>
      <c r="E23" s="71">
        <v>7161.0285</v>
      </c>
      <c r="F23" s="71">
        <v>5084.72085</v>
      </c>
      <c r="G23" s="74">
        <f>+F23-E23</f>
        <v>-2076.3076500000006</v>
      </c>
      <c r="H23" s="74">
        <f>+D23-C23</f>
        <v>11803.436560000004</v>
      </c>
      <c r="J23" s="11"/>
    </row>
    <row r="24" spans="1:10" ht="12.75" customHeight="1">
      <c r="A24" s="140" t="s">
        <v>38</v>
      </c>
      <c r="B24" s="31"/>
      <c r="C24" s="31"/>
      <c r="D24" s="31"/>
      <c r="E24" s="31"/>
      <c r="F24" s="31"/>
      <c r="G24" s="74"/>
      <c r="H24" s="74"/>
      <c r="I24" s="98"/>
      <c r="J24" s="11"/>
    </row>
    <row r="25" spans="1:10" ht="26.25" customHeight="1">
      <c r="A25" s="107" t="s">
        <v>69</v>
      </c>
      <c r="B25" s="31">
        <v>4.17</v>
      </c>
      <c r="C25" s="31">
        <v>3.2</v>
      </c>
      <c r="D25" s="31">
        <v>6</v>
      </c>
      <c r="E25" s="31">
        <v>6</v>
      </c>
      <c r="F25" s="31">
        <v>6</v>
      </c>
      <c r="G25" s="74">
        <f>F25-E25</f>
        <v>0</v>
      </c>
      <c r="H25" s="74">
        <f>+D25-C25</f>
        <v>2.8</v>
      </c>
      <c r="I25" s="98"/>
      <c r="J25" s="11"/>
    </row>
    <row r="26" spans="1:10" ht="12.75" customHeight="1">
      <c r="A26" s="107" t="s">
        <v>41</v>
      </c>
      <c r="B26" s="31" t="s">
        <v>1</v>
      </c>
      <c r="C26" s="31" t="s">
        <v>1</v>
      </c>
      <c r="D26" s="31" t="s">
        <v>1</v>
      </c>
      <c r="E26" s="31" t="s">
        <v>1</v>
      </c>
      <c r="F26" s="31" t="s">
        <v>1</v>
      </c>
      <c r="G26" s="74" t="s">
        <v>1</v>
      </c>
      <c r="H26" s="74" t="s">
        <v>1</v>
      </c>
      <c r="I26" s="32"/>
      <c r="J26" s="11"/>
    </row>
    <row r="27" spans="1:10" ht="12.75" customHeight="1">
      <c r="A27" s="107" t="s">
        <v>21</v>
      </c>
      <c r="B27" s="31">
        <v>3.3353809926753852</v>
      </c>
      <c r="C27" s="31">
        <v>3.2</v>
      </c>
      <c r="D27" s="31">
        <v>4.01</v>
      </c>
      <c r="E27" s="31" t="s">
        <v>1</v>
      </c>
      <c r="F27" s="31" t="s">
        <v>1</v>
      </c>
      <c r="G27" s="74" t="s">
        <v>1</v>
      </c>
      <c r="H27" s="74">
        <f>+D27-C27</f>
        <v>0.8099999999999996</v>
      </c>
      <c r="I27" s="32"/>
      <c r="J27" s="137"/>
    </row>
    <row r="28" spans="1:10" ht="12.75" customHeight="1">
      <c r="A28" s="107" t="s">
        <v>91</v>
      </c>
      <c r="B28" s="31" t="s">
        <v>1</v>
      </c>
      <c r="C28" s="31" t="s">
        <v>1</v>
      </c>
      <c r="D28" s="31" t="s">
        <v>1</v>
      </c>
      <c r="E28" s="31" t="s">
        <v>1</v>
      </c>
      <c r="F28" s="31" t="s">
        <v>1</v>
      </c>
      <c r="G28" s="74" t="s">
        <v>1</v>
      </c>
      <c r="H28" s="74" t="s">
        <v>1</v>
      </c>
      <c r="I28" s="32"/>
      <c r="J28" s="137"/>
    </row>
    <row r="29" spans="1:10" ht="26.25" customHeight="1">
      <c r="A29" s="107" t="s">
        <v>70</v>
      </c>
      <c r="B29" s="31">
        <f>+B25*1.2</f>
        <v>5.004</v>
      </c>
      <c r="C29" s="31">
        <v>3.84</v>
      </c>
      <c r="D29" s="31">
        <v>9</v>
      </c>
      <c r="E29" s="31">
        <v>9</v>
      </c>
      <c r="F29" s="31">
        <v>9</v>
      </c>
      <c r="G29" s="74">
        <f>F29-E29</f>
        <v>0</v>
      </c>
      <c r="H29" s="74">
        <f>+D29-C29</f>
        <v>5.16</v>
      </c>
      <c r="I29" s="32"/>
      <c r="J29" s="137"/>
    </row>
    <row r="30" spans="1:10" ht="12">
      <c r="A30" s="107" t="s">
        <v>96</v>
      </c>
      <c r="B30" s="31">
        <v>5.706351054725512</v>
      </c>
      <c r="C30" s="31">
        <v>5.58</v>
      </c>
      <c r="D30" s="31">
        <v>9.1</v>
      </c>
      <c r="E30" s="31">
        <v>13.993333333333334</v>
      </c>
      <c r="F30" s="31">
        <v>12.81</v>
      </c>
      <c r="G30" s="74">
        <f>F30-E30</f>
        <v>-1.1833333333333336</v>
      </c>
      <c r="H30" s="74">
        <f>+D30-C30</f>
        <v>3.5199999999999996</v>
      </c>
      <c r="I30" s="32"/>
      <c r="J30" s="9"/>
    </row>
    <row r="31" spans="1:10" ht="12">
      <c r="A31" s="107" t="s">
        <v>100</v>
      </c>
      <c r="B31" s="31" t="s">
        <v>1</v>
      </c>
      <c r="C31" s="31" t="s">
        <v>1</v>
      </c>
      <c r="D31" s="31">
        <v>1.38</v>
      </c>
      <c r="E31" s="31">
        <v>1.5</v>
      </c>
      <c r="F31" s="31">
        <v>1.5</v>
      </c>
      <c r="G31" s="74">
        <f>F31-E31</f>
        <v>0</v>
      </c>
      <c r="H31" s="74">
        <f>D31</f>
        <v>1.38</v>
      </c>
      <c r="I31" s="32"/>
      <c r="J31" s="9"/>
    </row>
    <row r="32" spans="1:10" ht="27" customHeight="1">
      <c r="A32" s="46" t="s">
        <v>88</v>
      </c>
      <c r="B32" s="31" t="s">
        <v>1</v>
      </c>
      <c r="C32" s="31" t="s">
        <v>1</v>
      </c>
      <c r="D32" s="31" t="s">
        <v>1</v>
      </c>
      <c r="E32" s="31" t="s">
        <v>1</v>
      </c>
      <c r="F32" s="31" t="s">
        <v>1</v>
      </c>
      <c r="G32" s="74" t="s">
        <v>1</v>
      </c>
      <c r="H32" s="74" t="s">
        <v>1</v>
      </c>
      <c r="J32" s="11"/>
    </row>
    <row r="33" ht="12" customHeight="1">
      <c r="A33" s="13" t="s">
        <v>99</v>
      </c>
    </row>
    <row r="34" ht="15" customHeight="1">
      <c r="A34" s="13"/>
    </row>
    <row r="35" spans="1:2" ht="15" customHeight="1">
      <c r="A35" s="42" t="s">
        <v>107</v>
      </c>
      <c r="B35" s="1"/>
    </row>
    <row r="36" spans="1:7" s="6" customFormat="1" ht="12.75" customHeight="1">
      <c r="A36" s="5" t="s">
        <v>0</v>
      </c>
      <c r="B36" s="5"/>
      <c r="C36" s="7"/>
      <c r="D36" s="7"/>
      <c r="E36" s="7"/>
      <c r="F36" s="7"/>
      <c r="G36" s="7"/>
    </row>
    <row r="37" spans="1:8" ht="26.25" customHeight="1">
      <c r="A37" s="56"/>
      <c r="B37" s="54" t="s">
        <v>97</v>
      </c>
      <c r="C37" s="54" t="s">
        <v>115</v>
      </c>
      <c r="D37" s="54" t="s">
        <v>114</v>
      </c>
      <c r="E37" s="54">
        <v>41760</v>
      </c>
      <c r="F37" s="54">
        <v>41791</v>
      </c>
      <c r="G37" s="58" t="s">
        <v>2</v>
      </c>
      <c r="H37" s="58" t="s">
        <v>3</v>
      </c>
    </row>
    <row r="38" spans="1:8" ht="23.25" customHeight="1">
      <c r="A38" s="8" t="s">
        <v>13</v>
      </c>
      <c r="B38" s="116">
        <f>SUM(B39:B41)</f>
        <v>50600</v>
      </c>
      <c r="C38" s="116">
        <v>22900</v>
      </c>
      <c r="D38" s="116">
        <f>SUM(D39:D41)</f>
        <v>71000</v>
      </c>
      <c r="E38" s="116">
        <f>SUM(E39:E41)</f>
        <v>12000</v>
      </c>
      <c r="F38" s="116">
        <f>SUM(F39:F41)</f>
        <v>12500</v>
      </c>
      <c r="G38" s="74">
        <f>F38-E38</f>
        <v>500</v>
      </c>
      <c r="H38" s="74">
        <f>D38-C38</f>
        <v>48100</v>
      </c>
    </row>
    <row r="39" spans="1:10" ht="12.75" customHeight="1">
      <c r="A39" s="50" t="s">
        <v>30</v>
      </c>
      <c r="B39" s="113">
        <v>2800</v>
      </c>
      <c r="C39" s="113" t="s">
        <v>1</v>
      </c>
      <c r="D39" s="113">
        <v>58700</v>
      </c>
      <c r="E39" s="113">
        <v>12000</v>
      </c>
      <c r="F39" s="113">
        <v>12500</v>
      </c>
      <c r="G39" s="74">
        <f>F39-E39</f>
        <v>500</v>
      </c>
      <c r="H39" s="74">
        <f>D39</f>
        <v>58700</v>
      </c>
      <c r="J39" s="89"/>
    </row>
    <row r="40" spans="1:10" ht="12.75" customHeight="1">
      <c r="A40" s="50" t="s">
        <v>31</v>
      </c>
      <c r="B40" s="113">
        <v>3200</v>
      </c>
      <c r="C40" s="113" t="s">
        <v>1</v>
      </c>
      <c r="D40" s="113" t="s">
        <v>1</v>
      </c>
      <c r="E40" s="113" t="s">
        <v>1</v>
      </c>
      <c r="F40" s="113" t="s">
        <v>1</v>
      </c>
      <c r="G40" s="74" t="s">
        <v>1</v>
      </c>
      <c r="H40" s="74" t="s">
        <v>1</v>
      </c>
      <c r="J40" s="89"/>
    </row>
    <row r="41" spans="1:10" ht="12.75" customHeight="1">
      <c r="A41" s="50" t="s">
        <v>32</v>
      </c>
      <c r="B41" s="113">
        <v>44600</v>
      </c>
      <c r="C41" s="113">
        <v>22900</v>
      </c>
      <c r="D41" s="113">
        <v>12300</v>
      </c>
      <c r="E41" s="113" t="s">
        <v>1</v>
      </c>
      <c r="F41" s="113" t="s">
        <v>1</v>
      </c>
      <c r="G41" s="74" t="s">
        <v>1</v>
      </c>
      <c r="H41" s="74">
        <f>D41-C41</f>
        <v>-10600</v>
      </c>
      <c r="J41" s="89"/>
    </row>
    <row r="42" spans="1:10" ht="12.75" customHeight="1" hidden="1">
      <c r="A42" s="50" t="s">
        <v>33</v>
      </c>
      <c r="B42" s="113"/>
      <c r="C42" s="113"/>
      <c r="D42" s="113"/>
      <c r="E42" s="113"/>
      <c r="F42" s="113"/>
      <c r="G42" s="74">
        <f>F42-E42</f>
        <v>0</v>
      </c>
      <c r="H42" s="74">
        <f>D42-C42</f>
        <v>0</v>
      </c>
      <c r="J42" s="89"/>
    </row>
    <row r="43" spans="1:10" ht="12.75" customHeight="1" hidden="1">
      <c r="A43" s="50" t="s">
        <v>34</v>
      </c>
      <c r="B43" s="120"/>
      <c r="C43" s="120"/>
      <c r="D43" s="120"/>
      <c r="E43" s="120"/>
      <c r="F43" s="120"/>
      <c r="G43" s="74">
        <f>F43-E43</f>
        <v>0</v>
      </c>
      <c r="H43" s="74">
        <f>D43-C43</f>
        <v>0</v>
      </c>
      <c r="J43" s="89"/>
    </row>
    <row r="44" spans="1:10" ht="12.75" customHeight="1">
      <c r="A44" s="8" t="s">
        <v>12</v>
      </c>
      <c r="B44" s="116">
        <f>SUM(B45:B47)</f>
        <v>53803.009999999995</v>
      </c>
      <c r="C44" s="116">
        <v>24355.47</v>
      </c>
      <c r="D44" s="116">
        <f>SUM(D45:D47)</f>
        <v>58147.26</v>
      </c>
      <c r="E44" s="116">
        <f>SUM(E45:E47)</f>
        <v>8935.38</v>
      </c>
      <c r="F44" s="116">
        <f>SUM(F45:F47)</f>
        <v>12040.73</v>
      </c>
      <c r="G44" s="74">
        <f>F44-E44</f>
        <v>3105.3500000000004</v>
      </c>
      <c r="H44" s="74">
        <f>D44-C44</f>
        <v>33791.79</v>
      </c>
      <c r="J44" s="89"/>
    </row>
    <row r="45" spans="1:10" ht="12.75" customHeight="1">
      <c r="A45" s="50" t="s">
        <v>30</v>
      </c>
      <c r="B45" s="113">
        <v>3266.8</v>
      </c>
      <c r="C45" s="113" t="s">
        <v>1</v>
      </c>
      <c r="D45" s="113">
        <v>45714.91</v>
      </c>
      <c r="E45" s="113">
        <v>8935.38</v>
      </c>
      <c r="F45" s="113">
        <v>12040.73</v>
      </c>
      <c r="G45" s="74">
        <f>F45-E45</f>
        <v>3105.3500000000004</v>
      </c>
      <c r="H45" s="74">
        <f>D45</f>
        <v>45714.91</v>
      </c>
      <c r="J45" s="89"/>
    </row>
    <row r="46" spans="1:10" ht="12.75" customHeight="1">
      <c r="A46" s="50" t="s">
        <v>31</v>
      </c>
      <c r="B46" s="113">
        <v>2524.9</v>
      </c>
      <c r="C46" s="113" t="s">
        <v>1</v>
      </c>
      <c r="D46" s="113" t="s">
        <v>1</v>
      </c>
      <c r="E46" s="113" t="s">
        <v>1</v>
      </c>
      <c r="F46" s="113" t="s">
        <v>1</v>
      </c>
      <c r="G46" s="74" t="s">
        <v>1</v>
      </c>
      <c r="H46" s="74" t="s">
        <v>1</v>
      </c>
      <c r="J46" s="89"/>
    </row>
    <row r="47" spans="1:10" ht="12.75" customHeight="1">
      <c r="A47" s="50" t="s">
        <v>32</v>
      </c>
      <c r="B47" s="113">
        <v>48011.31</v>
      </c>
      <c r="C47" s="113">
        <v>24355.47</v>
      </c>
      <c r="D47" s="113">
        <v>12432.35</v>
      </c>
      <c r="E47" s="113" t="s">
        <v>1</v>
      </c>
      <c r="F47" s="113" t="s">
        <v>1</v>
      </c>
      <c r="G47" s="74" t="s">
        <v>1</v>
      </c>
      <c r="H47" s="74">
        <f>D47-C47</f>
        <v>-11923.12</v>
      </c>
      <c r="J47" s="89"/>
    </row>
    <row r="48" spans="1:10" ht="12.75" customHeight="1" hidden="1">
      <c r="A48" s="50" t="s">
        <v>33</v>
      </c>
      <c r="B48" s="121"/>
      <c r="C48" s="121"/>
      <c r="D48" s="120"/>
      <c r="E48" s="120"/>
      <c r="F48" s="120"/>
      <c r="G48" s="74">
        <f>F48-E48</f>
        <v>0</v>
      </c>
      <c r="H48" s="74">
        <f>D48-C48</f>
        <v>0</v>
      </c>
      <c r="I48" s="2">
        <v>7421</v>
      </c>
      <c r="J48" s="89"/>
    </row>
    <row r="49" spans="1:10" ht="12.75" customHeight="1" hidden="1">
      <c r="A49" s="50" t="s">
        <v>34</v>
      </c>
      <c r="B49" s="121"/>
      <c r="C49" s="121"/>
      <c r="D49" s="120"/>
      <c r="E49" s="120"/>
      <c r="F49" s="120"/>
      <c r="G49" s="74">
        <f>F49-E49</f>
        <v>0</v>
      </c>
      <c r="H49" s="74">
        <f>D49-C49</f>
        <v>0</v>
      </c>
      <c r="J49" s="89"/>
    </row>
    <row r="50" spans="1:10" ht="12.75" customHeight="1">
      <c r="A50" s="8" t="s">
        <v>14</v>
      </c>
      <c r="B50" s="116">
        <f>SUM(B51:B53)</f>
        <v>44565.05</v>
      </c>
      <c r="C50" s="116">
        <v>20605.1</v>
      </c>
      <c r="D50" s="116">
        <f>SUM(D51:D53)</f>
        <v>55713.53</v>
      </c>
      <c r="E50" s="116">
        <f>SUM(E51:E53)</f>
        <v>8935.38</v>
      </c>
      <c r="F50" s="116">
        <f>SUM(F51:F53)</f>
        <v>11853.73</v>
      </c>
      <c r="G50" s="74">
        <f>F50-E50</f>
        <v>2918.3500000000004</v>
      </c>
      <c r="H50" s="74">
        <f>D50-C50</f>
        <v>35108.43</v>
      </c>
      <c r="J50" s="89"/>
    </row>
    <row r="51" spans="1:10" ht="12.75" customHeight="1">
      <c r="A51" s="50" t="s">
        <v>30</v>
      </c>
      <c r="B51" s="113">
        <v>2280</v>
      </c>
      <c r="C51" s="113" t="s">
        <v>1</v>
      </c>
      <c r="D51" s="113">
        <v>45129.98</v>
      </c>
      <c r="E51" s="113">
        <v>8935.38</v>
      </c>
      <c r="F51" s="113">
        <v>11853.73</v>
      </c>
      <c r="G51" s="74">
        <f>F51-E51</f>
        <v>2918.3500000000004</v>
      </c>
      <c r="H51" s="74">
        <f>D51</f>
        <v>45129.98</v>
      </c>
      <c r="J51" s="89"/>
    </row>
    <row r="52" spans="1:10" ht="12.75" customHeight="1">
      <c r="A52" s="50" t="s">
        <v>31</v>
      </c>
      <c r="B52" s="113">
        <v>1234.5</v>
      </c>
      <c r="C52" s="113" t="s">
        <v>1</v>
      </c>
      <c r="D52" s="113" t="s">
        <v>1</v>
      </c>
      <c r="E52" s="113" t="s">
        <v>1</v>
      </c>
      <c r="F52" s="113" t="s">
        <v>1</v>
      </c>
      <c r="G52" s="74" t="s">
        <v>1</v>
      </c>
      <c r="H52" s="74" t="s">
        <v>1</v>
      </c>
      <c r="J52" s="89"/>
    </row>
    <row r="53" spans="1:10" ht="12.75" customHeight="1">
      <c r="A53" s="50" t="s">
        <v>32</v>
      </c>
      <c r="B53" s="113">
        <v>41050.55</v>
      </c>
      <c r="C53" s="113">
        <v>20605.1</v>
      </c>
      <c r="D53" s="113">
        <v>10583.55</v>
      </c>
      <c r="E53" s="113" t="s">
        <v>1</v>
      </c>
      <c r="F53" s="113" t="s">
        <v>1</v>
      </c>
      <c r="G53" s="74" t="s">
        <v>1</v>
      </c>
      <c r="H53" s="74">
        <f>D53-C53</f>
        <v>-10021.55</v>
      </c>
      <c r="J53" s="89"/>
    </row>
    <row r="54" spans="1:10" ht="12.75" customHeight="1" hidden="1">
      <c r="A54" s="50" t="s">
        <v>33</v>
      </c>
      <c r="B54" s="121"/>
      <c r="C54" s="120"/>
      <c r="D54" s="120"/>
      <c r="E54" s="120"/>
      <c r="F54" s="120"/>
      <c r="G54" s="74">
        <f>F54-E54</f>
        <v>0</v>
      </c>
      <c r="H54" s="74">
        <f>D54-C54</f>
        <v>0</v>
      </c>
      <c r="J54" s="89"/>
    </row>
    <row r="55" spans="1:10" ht="12.75" customHeight="1" hidden="1">
      <c r="A55" s="50" t="s">
        <v>34</v>
      </c>
      <c r="B55" s="121"/>
      <c r="C55" s="120"/>
      <c r="D55" s="120"/>
      <c r="E55" s="120"/>
      <c r="F55" s="120"/>
      <c r="G55" s="74">
        <f>F55-E55</f>
        <v>0</v>
      </c>
      <c r="H55" s="74">
        <f>D55-C55</f>
        <v>0</v>
      </c>
      <c r="J55" s="89"/>
    </row>
    <row r="56" spans="1:10" ht="23.25" customHeight="1">
      <c r="A56" s="8" t="s">
        <v>15</v>
      </c>
      <c r="B56" s="116">
        <v>3.54</v>
      </c>
      <c r="C56" s="116">
        <v>2.99</v>
      </c>
      <c r="D56" s="116">
        <v>5.19</v>
      </c>
      <c r="E56" s="116">
        <v>6</v>
      </c>
      <c r="F56" s="116">
        <v>6</v>
      </c>
      <c r="G56" s="74">
        <f>F56-E56</f>
        <v>0</v>
      </c>
      <c r="H56" s="74">
        <f>D56-C56</f>
        <v>2.2</v>
      </c>
      <c r="I56" s="66"/>
      <c r="J56" s="89"/>
    </row>
    <row r="57" spans="1:10" ht="12" customHeight="1">
      <c r="A57" s="50" t="s">
        <v>30</v>
      </c>
      <c r="B57" s="113">
        <v>3.16</v>
      </c>
      <c r="C57" s="113" t="s">
        <v>1</v>
      </c>
      <c r="D57" s="113">
        <v>4.72</v>
      </c>
      <c r="E57" s="113">
        <v>6</v>
      </c>
      <c r="F57" s="113">
        <v>6</v>
      </c>
      <c r="G57" s="74">
        <f>F57-E57</f>
        <v>0</v>
      </c>
      <c r="H57" s="74">
        <f>D57</f>
        <v>4.72</v>
      </c>
      <c r="I57" s="66"/>
      <c r="J57" s="89"/>
    </row>
    <row r="58" spans="1:10" ht="12" customHeight="1">
      <c r="A58" s="50" t="s">
        <v>31</v>
      </c>
      <c r="B58" s="113">
        <v>3.91</v>
      </c>
      <c r="C58" s="113" t="s">
        <v>1</v>
      </c>
      <c r="D58" s="113" t="s">
        <v>1</v>
      </c>
      <c r="E58" s="113" t="s">
        <v>1</v>
      </c>
      <c r="F58" s="113" t="s">
        <v>1</v>
      </c>
      <c r="G58" s="74" t="s">
        <v>1</v>
      </c>
      <c r="H58" s="74" t="s">
        <v>1</v>
      </c>
      <c r="I58" s="66"/>
      <c r="J58" s="89"/>
    </row>
    <row r="59" spans="1:10" ht="12" customHeight="1">
      <c r="A59" s="50" t="s">
        <v>32</v>
      </c>
      <c r="B59" s="113">
        <v>3.57</v>
      </c>
      <c r="C59" s="113">
        <v>2.99</v>
      </c>
      <c r="D59" s="113">
        <v>4.81</v>
      </c>
      <c r="E59" s="113" t="s">
        <v>1</v>
      </c>
      <c r="F59" s="113" t="s">
        <v>1</v>
      </c>
      <c r="G59" s="74" t="s">
        <v>1</v>
      </c>
      <c r="H59" s="74">
        <f>D59-C59</f>
        <v>1.8199999999999994</v>
      </c>
      <c r="I59" s="66"/>
      <c r="J59" s="89"/>
    </row>
    <row r="60" spans="1:11" ht="12" customHeight="1" hidden="1">
      <c r="A60" s="50" t="s">
        <v>33</v>
      </c>
      <c r="B60" s="86">
        <v>0</v>
      </c>
      <c r="C60" s="86">
        <v>0</v>
      </c>
      <c r="D60" s="86">
        <v>0</v>
      </c>
      <c r="E60" s="86">
        <v>0</v>
      </c>
      <c r="F60" s="86">
        <v>0</v>
      </c>
      <c r="G60" s="74">
        <f>F60-E60</f>
        <v>0</v>
      </c>
      <c r="H60" s="74">
        <f>G60-F60</f>
        <v>0</v>
      </c>
      <c r="J60" s="66"/>
      <c r="K60" s="89"/>
    </row>
    <row r="61" spans="1:8" ht="12" customHeight="1" hidden="1">
      <c r="A61" s="50" t="s">
        <v>34</v>
      </c>
      <c r="B61" s="86">
        <v>0</v>
      </c>
      <c r="C61" s="86">
        <v>0</v>
      </c>
      <c r="D61" s="86">
        <v>0</v>
      </c>
      <c r="E61" s="86">
        <v>0</v>
      </c>
      <c r="F61" s="86">
        <v>0</v>
      </c>
      <c r="G61" s="74">
        <f>F61-E61</f>
        <v>0</v>
      </c>
      <c r="H61" s="74">
        <f>G61-F61</f>
        <v>0</v>
      </c>
    </row>
    <row r="62" ht="13.5" customHeight="1">
      <c r="E62" s="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K48" sqref="K48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108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8" ht="26.25" customHeight="1">
      <c r="A3" s="56"/>
      <c r="B3" s="54" t="s">
        <v>97</v>
      </c>
      <c r="C3" s="54" t="s">
        <v>115</v>
      </c>
      <c r="D3" s="54" t="s">
        <v>114</v>
      </c>
      <c r="E3" s="54">
        <v>41760</v>
      </c>
      <c r="F3" s="54">
        <v>41791</v>
      </c>
      <c r="G3" s="58" t="s">
        <v>2</v>
      </c>
      <c r="H3" s="58" t="s">
        <v>3</v>
      </c>
    </row>
    <row r="4" spans="1:13" ht="12.75" customHeight="1">
      <c r="A4" s="64" t="s">
        <v>62</v>
      </c>
      <c r="B4" s="116">
        <f>SUM(B5:B7)</f>
        <v>5914.5</v>
      </c>
      <c r="C4" s="116">
        <v>3304.5</v>
      </c>
      <c r="D4" s="116">
        <f>SUM(D5:D7)</f>
        <v>2632</v>
      </c>
      <c r="E4" s="116">
        <f>SUM(E5:E7)</f>
        <v>308.5</v>
      </c>
      <c r="F4" s="116">
        <f>SUM(F5:F7)</f>
        <v>239</v>
      </c>
      <c r="G4" s="74">
        <f>F4-E4</f>
        <v>-69.5</v>
      </c>
      <c r="H4" s="74">
        <f>+D4-C4</f>
        <v>-672.5</v>
      </c>
      <c r="K4" s="90"/>
      <c r="L4" s="90"/>
      <c r="M4" s="90"/>
    </row>
    <row r="5" spans="1:13" ht="12.75" customHeight="1">
      <c r="A5" s="65" t="s">
        <v>10</v>
      </c>
      <c r="B5" s="113">
        <v>273</v>
      </c>
      <c r="C5" s="113">
        <v>150</v>
      </c>
      <c r="D5" s="113">
        <v>83</v>
      </c>
      <c r="E5" s="113">
        <v>8.5</v>
      </c>
      <c r="F5" s="113">
        <v>10</v>
      </c>
      <c r="G5" s="74">
        <f>F5-E5</f>
        <v>1.5</v>
      </c>
      <c r="H5" s="74">
        <f aca="true" t="shared" si="0" ref="H5:H25">+D5-C5</f>
        <v>-67</v>
      </c>
      <c r="K5" s="90"/>
      <c r="L5" s="90"/>
      <c r="M5" s="90"/>
    </row>
    <row r="6" spans="1:13" ht="12.75" customHeight="1">
      <c r="A6" s="65" t="s">
        <v>35</v>
      </c>
      <c r="B6" s="113">
        <v>1609.5</v>
      </c>
      <c r="C6" s="113">
        <v>943.5</v>
      </c>
      <c r="D6" s="113">
        <v>680</v>
      </c>
      <c r="E6" s="113">
        <v>120</v>
      </c>
      <c r="F6" s="113">
        <v>40</v>
      </c>
      <c r="G6" s="74">
        <f>F6-E6</f>
        <v>-80</v>
      </c>
      <c r="H6" s="74">
        <f t="shared" si="0"/>
        <v>-263.5</v>
      </c>
      <c r="K6" s="90"/>
      <c r="L6" s="90"/>
      <c r="M6" s="90"/>
    </row>
    <row r="7" spans="1:13" ht="12.75" customHeight="1">
      <c r="A7" s="65" t="s">
        <v>11</v>
      </c>
      <c r="B7" s="113">
        <v>4032</v>
      </c>
      <c r="C7" s="113">
        <v>2211</v>
      </c>
      <c r="D7" s="113">
        <v>1869</v>
      </c>
      <c r="E7" s="113">
        <v>180</v>
      </c>
      <c r="F7" s="113">
        <v>189</v>
      </c>
      <c r="G7" s="74">
        <f>F7-E7</f>
        <v>9</v>
      </c>
      <c r="H7" s="74">
        <f t="shared" si="0"/>
        <v>-342</v>
      </c>
      <c r="K7" s="90"/>
      <c r="L7" s="90"/>
      <c r="M7" s="90"/>
    </row>
    <row r="8" spans="1:13" ht="13.5" customHeight="1" hidden="1">
      <c r="A8" s="65" t="s">
        <v>36</v>
      </c>
      <c r="B8" s="113"/>
      <c r="C8" s="113"/>
      <c r="D8" s="113"/>
      <c r="E8" s="113"/>
      <c r="F8" s="113"/>
      <c r="G8" s="74">
        <f aca="true" t="shared" si="1" ref="G8:G15">F8-E8</f>
        <v>0</v>
      </c>
      <c r="H8" s="74">
        <f t="shared" si="0"/>
        <v>0</v>
      </c>
      <c r="K8" s="90"/>
      <c r="L8" s="90"/>
      <c r="M8" s="90"/>
    </row>
    <row r="9" spans="1:13" ht="12.75" customHeight="1" hidden="1">
      <c r="A9" s="65" t="s">
        <v>37</v>
      </c>
      <c r="B9" s="113"/>
      <c r="C9" s="113"/>
      <c r="D9" s="113"/>
      <c r="E9" s="113"/>
      <c r="F9" s="113"/>
      <c r="G9" s="74">
        <f t="shared" si="1"/>
        <v>0</v>
      </c>
      <c r="H9" s="74">
        <f t="shared" si="0"/>
        <v>0</v>
      </c>
      <c r="K9" s="90"/>
      <c r="L9" s="90"/>
      <c r="M9" s="90"/>
    </row>
    <row r="10" spans="1:13" ht="12.75" customHeight="1">
      <c r="A10" s="64" t="s">
        <v>64</v>
      </c>
      <c r="B10" s="116">
        <f>SUM(B11:B13)</f>
        <v>9872.65</v>
      </c>
      <c r="C10" s="116">
        <v>5131.691</v>
      </c>
      <c r="D10" s="116">
        <f>SUM(D11:D13)</f>
        <v>4243.575</v>
      </c>
      <c r="E10" s="116">
        <f>SUM(E11:E13)</f>
        <v>458.155</v>
      </c>
      <c r="F10" s="116">
        <f>SUM(F11:F13)</f>
        <v>404.11</v>
      </c>
      <c r="G10" s="74">
        <f>F10-E10</f>
        <v>-54.04499999999996</v>
      </c>
      <c r="H10" s="74">
        <f t="shared" si="0"/>
        <v>-888.116</v>
      </c>
      <c r="J10" s="12"/>
      <c r="K10" s="90"/>
      <c r="L10" s="90"/>
      <c r="M10" s="90"/>
    </row>
    <row r="11" spans="1:13" ht="12.75" customHeight="1">
      <c r="A11" s="65" t="s">
        <v>10</v>
      </c>
      <c r="B11" s="113">
        <v>446.27</v>
      </c>
      <c r="C11" s="113">
        <v>276.5</v>
      </c>
      <c r="D11" s="113">
        <v>34</v>
      </c>
      <c r="E11" s="113" t="s">
        <v>1</v>
      </c>
      <c r="F11" s="113">
        <v>10</v>
      </c>
      <c r="G11" s="74">
        <f>F11</f>
        <v>10</v>
      </c>
      <c r="H11" s="74">
        <f t="shared" si="0"/>
        <v>-242.5</v>
      </c>
      <c r="J11" s="12"/>
      <c r="K11" s="90"/>
      <c r="L11" s="90"/>
      <c r="M11" s="90"/>
    </row>
    <row r="12" spans="1:13" ht="12.75" customHeight="1">
      <c r="A12" s="65" t="s">
        <v>35</v>
      </c>
      <c r="B12" s="113">
        <v>2694.509</v>
      </c>
      <c r="C12" s="113">
        <v>1374.99</v>
      </c>
      <c r="D12" s="113">
        <v>865.405</v>
      </c>
      <c r="E12" s="113">
        <v>179.225</v>
      </c>
      <c r="F12" s="113">
        <v>54</v>
      </c>
      <c r="G12" s="74">
        <f>F12-E12</f>
        <v>-125.225</v>
      </c>
      <c r="H12" s="74">
        <f t="shared" si="0"/>
        <v>-509.58500000000004</v>
      </c>
      <c r="K12" s="90"/>
      <c r="L12" s="90"/>
      <c r="M12" s="90"/>
    </row>
    <row r="13" spans="1:13" ht="12.75" customHeight="1">
      <c r="A13" s="126" t="s">
        <v>11</v>
      </c>
      <c r="B13" s="113">
        <v>6731.871</v>
      </c>
      <c r="C13" s="113">
        <v>3480.201</v>
      </c>
      <c r="D13" s="113">
        <v>3344.17</v>
      </c>
      <c r="E13" s="113">
        <v>278.93</v>
      </c>
      <c r="F13" s="113">
        <v>340.11</v>
      </c>
      <c r="G13" s="74">
        <f>F13-E13</f>
        <v>61.18000000000001</v>
      </c>
      <c r="H13" s="74">
        <f t="shared" si="0"/>
        <v>-136.03099999999995</v>
      </c>
      <c r="K13" s="90"/>
      <c r="L13" s="90"/>
      <c r="M13" s="90"/>
    </row>
    <row r="14" spans="1:13" ht="12.75" customHeight="1" hidden="1">
      <c r="A14" s="126" t="s">
        <v>36</v>
      </c>
      <c r="B14" s="113"/>
      <c r="C14" s="113"/>
      <c r="D14" s="113"/>
      <c r="E14" s="113"/>
      <c r="F14" s="113"/>
      <c r="G14" s="74">
        <f t="shared" si="1"/>
        <v>0</v>
      </c>
      <c r="H14" s="74">
        <f t="shared" si="0"/>
        <v>0</v>
      </c>
      <c r="K14" s="90"/>
      <c r="L14" s="90"/>
      <c r="M14" s="90"/>
    </row>
    <row r="15" spans="1:13" ht="12.75" customHeight="1" hidden="1">
      <c r="A15" s="126" t="s">
        <v>37</v>
      </c>
      <c r="B15" s="113"/>
      <c r="C15" s="113"/>
      <c r="D15" s="113"/>
      <c r="E15" s="113"/>
      <c r="F15" s="113"/>
      <c r="G15" s="74">
        <f t="shared" si="1"/>
        <v>0</v>
      </c>
      <c r="H15" s="74">
        <f t="shared" si="0"/>
        <v>0</v>
      </c>
      <c r="K15" s="90"/>
      <c r="L15" s="90"/>
      <c r="M15" s="90"/>
    </row>
    <row r="16" spans="1:13" ht="12.75" customHeight="1">
      <c r="A16" s="114" t="s">
        <v>65</v>
      </c>
      <c r="B16" s="116">
        <f>SUM(B17:B19)</f>
        <v>5746.32</v>
      </c>
      <c r="C16" s="116">
        <v>3261.73</v>
      </c>
      <c r="D16" s="116">
        <f>SUM(D17:D19)</f>
        <v>1627.21</v>
      </c>
      <c r="E16" s="116">
        <f>SUM(E17:E19)</f>
        <v>257.71</v>
      </c>
      <c r="F16" s="116">
        <f>SUM(F17:F19)</f>
        <v>256.5</v>
      </c>
      <c r="G16" s="74">
        <f>F16-E16</f>
        <v>-1.2099999999999795</v>
      </c>
      <c r="H16" s="74">
        <f t="shared" si="0"/>
        <v>-1634.52</v>
      </c>
      <c r="K16" s="90"/>
      <c r="L16" s="90"/>
      <c r="M16" s="90"/>
    </row>
    <row r="17" spans="1:13" ht="12.75" customHeight="1">
      <c r="A17" s="65" t="s">
        <v>10</v>
      </c>
      <c r="B17" s="113">
        <v>208.5</v>
      </c>
      <c r="C17" s="113">
        <v>127.75</v>
      </c>
      <c r="D17" s="113">
        <v>7</v>
      </c>
      <c r="E17" s="113" t="s">
        <v>1</v>
      </c>
      <c r="F17" s="113" t="s">
        <v>1</v>
      </c>
      <c r="G17" s="74" t="s">
        <v>1</v>
      </c>
      <c r="H17" s="74">
        <f t="shared" si="0"/>
        <v>-120.75</v>
      </c>
      <c r="K17" s="90"/>
      <c r="L17" s="90"/>
      <c r="M17" s="90"/>
    </row>
    <row r="18" spans="1:13" ht="12.75" customHeight="1">
      <c r="A18" s="65" t="s">
        <v>35</v>
      </c>
      <c r="B18" s="113">
        <v>1566.58</v>
      </c>
      <c r="C18" s="113">
        <v>902.83</v>
      </c>
      <c r="D18" s="113">
        <v>356.71</v>
      </c>
      <c r="E18" s="113">
        <v>77.71</v>
      </c>
      <c r="F18" s="113">
        <v>44</v>
      </c>
      <c r="G18" s="74">
        <f>F18-E18</f>
        <v>-33.709999999999994</v>
      </c>
      <c r="H18" s="74">
        <f t="shared" si="0"/>
        <v>-546.1200000000001</v>
      </c>
      <c r="I18" s="123"/>
      <c r="K18" s="90"/>
      <c r="L18" s="90"/>
      <c r="M18" s="90"/>
    </row>
    <row r="19" spans="1:13" ht="12.75" customHeight="1">
      <c r="A19" s="126" t="s">
        <v>11</v>
      </c>
      <c r="B19" s="113">
        <v>3971.24</v>
      </c>
      <c r="C19" s="113">
        <v>2231.15</v>
      </c>
      <c r="D19" s="113">
        <v>1263.5</v>
      </c>
      <c r="E19" s="113">
        <v>180</v>
      </c>
      <c r="F19" s="113">
        <v>212.5</v>
      </c>
      <c r="G19" s="74">
        <f>F19-E19</f>
        <v>32.5</v>
      </c>
      <c r="H19" s="74">
        <f t="shared" si="0"/>
        <v>-967.6500000000001</v>
      </c>
      <c r="K19" s="90"/>
      <c r="L19" s="90"/>
      <c r="M19" s="90"/>
    </row>
    <row r="20" spans="1:13" ht="12.75" customHeight="1" hidden="1">
      <c r="A20" s="126" t="s">
        <v>36</v>
      </c>
      <c r="B20" s="113"/>
      <c r="C20" s="113"/>
      <c r="D20" s="113"/>
      <c r="E20" s="113"/>
      <c r="F20" s="113"/>
      <c r="G20" s="74">
        <f>F20-E20</f>
        <v>0</v>
      </c>
      <c r="H20" s="74">
        <f t="shared" si="0"/>
        <v>0</v>
      </c>
      <c r="K20" s="90"/>
      <c r="L20" s="90"/>
      <c r="M20" s="90"/>
    </row>
    <row r="21" spans="1:13" ht="12.75" customHeight="1" hidden="1">
      <c r="A21" s="126" t="s">
        <v>37</v>
      </c>
      <c r="B21" s="113"/>
      <c r="C21" s="113"/>
      <c r="D21" s="113"/>
      <c r="E21" s="113"/>
      <c r="F21" s="113"/>
      <c r="G21" s="74">
        <f>F21-E21</f>
        <v>0</v>
      </c>
      <c r="H21" s="74">
        <f t="shared" si="0"/>
        <v>0</v>
      </c>
      <c r="K21" s="90"/>
      <c r="L21" s="90"/>
      <c r="M21" s="90"/>
    </row>
    <row r="22" spans="1:13" ht="12.75" customHeight="1">
      <c r="A22" s="114" t="s">
        <v>63</v>
      </c>
      <c r="B22" s="116">
        <v>8.52</v>
      </c>
      <c r="C22" s="116">
        <v>8.68</v>
      </c>
      <c r="D22" s="116">
        <v>8.39</v>
      </c>
      <c r="E22" s="116">
        <v>8.55</v>
      </c>
      <c r="F22" s="116">
        <v>9.5</v>
      </c>
      <c r="G22" s="74">
        <f>F22-E22</f>
        <v>0.9499999999999993</v>
      </c>
      <c r="H22" s="74">
        <f t="shared" si="0"/>
        <v>-0.28999999999999915</v>
      </c>
      <c r="J22" s="66"/>
      <c r="K22" s="90"/>
      <c r="L22" s="90"/>
      <c r="M22" s="90"/>
    </row>
    <row r="23" spans="1:13" ht="12.75" customHeight="1">
      <c r="A23" s="65" t="s">
        <v>10</v>
      </c>
      <c r="B23" s="113">
        <v>4.85</v>
      </c>
      <c r="C23" s="113">
        <v>5.22</v>
      </c>
      <c r="D23" s="113">
        <v>4.5</v>
      </c>
      <c r="E23" s="113" t="s">
        <v>1</v>
      </c>
      <c r="F23" s="113" t="s">
        <v>1</v>
      </c>
      <c r="G23" s="74" t="s">
        <v>1</v>
      </c>
      <c r="H23" s="74">
        <f t="shared" si="0"/>
        <v>-0.7199999999999998</v>
      </c>
      <c r="J23" s="66"/>
      <c r="K23" s="90"/>
      <c r="L23" s="90"/>
      <c r="M23" s="90"/>
    </row>
    <row r="24" spans="1:13" ht="12.75" customHeight="1">
      <c r="A24" s="65" t="s">
        <v>35</v>
      </c>
      <c r="B24" s="113">
        <v>6.46</v>
      </c>
      <c r="C24" s="113">
        <v>6.52</v>
      </c>
      <c r="D24" s="113">
        <v>7.45</v>
      </c>
      <c r="E24" s="113">
        <v>7.52</v>
      </c>
      <c r="F24" s="113">
        <v>8.45</v>
      </c>
      <c r="G24" s="74">
        <f>+F24-E24</f>
        <v>0.9299999999999997</v>
      </c>
      <c r="H24" s="74">
        <f t="shared" si="0"/>
        <v>0.9300000000000006</v>
      </c>
      <c r="J24" s="66"/>
      <c r="K24" s="90"/>
      <c r="L24" s="90"/>
      <c r="M24" s="90"/>
    </row>
    <row r="25" spans="1:13" ht="12.75" customHeight="1">
      <c r="A25" s="65" t="s">
        <v>11</v>
      </c>
      <c r="B25" s="113">
        <v>9.55</v>
      </c>
      <c r="C25" s="113">
        <v>9.73</v>
      </c>
      <c r="D25" s="113">
        <v>8.82</v>
      </c>
      <c r="E25" s="113">
        <v>9</v>
      </c>
      <c r="F25" s="113">
        <v>9.71</v>
      </c>
      <c r="G25" s="74">
        <f>F25-E25</f>
        <v>0.7100000000000009</v>
      </c>
      <c r="H25" s="74">
        <f t="shared" si="0"/>
        <v>-0.9100000000000001</v>
      </c>
      <c r="J25" s="66"/>
      <c r="K25" s="90"/>
      <c r="L25" s="90"/>
      <c r="M25" s="90"/>
    </row>
    <row r="26" spans="1:15" ht="12.75" customHeight="1" hidden="1">
      <c r="A26" s="65" t="s">
        <v>36</v>
      </c>
      <c r="B26" s="87">
        <v>0</v>
      </c>
      <c r="C26" s="85">
        <v>0</v>
      </c>
      <c r="D26" s="87">
        <v>0</v>
      </c>
      <c r="E26" s="87">
        <v>0</v>
      </c>
      <c r="F26" s="87"/>
      <c r="G26" s="74">
        <f>F26-E26</f>
        <v>0</v>
      </c>
      <c r="H26" s="74">
        <f>+D26-C26</f>
        <v>0</v>
      </c>
      <c r="I26"/>
      <c r="K26" s="2" t="b">
        <f>B26=C26</f>
        <v>1</v>
      </c>
      <c r="M26" s="90"/>
      <c r="N26" s="90"/>
      <c r="O26" s="90"/>
    </row>
    <row r="27" spans="1:15" ht="12.75" customHeight="1" hidden="1">
      <c r="A27" s="65" t="s">
        <v>37</v>
      </c>
      <c r="B27" s="87">
        <v>0</v>
      </c>
      <c r="C27" s="85">
        <v>0</v>
      </c>
      <c r="D27" s="87">
        <v>0</v>
      </c>
      <c r="E27" s="87">
        <v>0</v>
      </c>
      <c r="F27" s="87"/>
      <c r="G27" s="74">
        <f>F27-E27</f>
        <v>0</v>
      </c>
      <c r="H27" s="74">
        <f>+D27-C27</f>
        <v>0</v>
      </c>
      <c r="I27"/>
      <c r="K27" s="2" t="b">
        <f>B27=C27</f>
        <v>1</v>
      </c>
      <c r="M27" s="90"/>
      <c r="N27" s="90"/>
      <c r="O27" s="90"/>
    </row>
    <row r="28" ht="15" customHeight="1">
      <c r="C28" s="9"/>
    </row>
    <row r="29" spans="1:10" ht="15" customHeight="1">
      <c r="A29" s="42" t="s">
        <v>109</v>
      </c>
      <c r="B29" s="1"/>
      <c r="J29"/>
    </row>
    <row r="30" spans="1:11" s="6" customFormat="1" ht="12.75" customHeight="1">
      <c r="A30" s="5" t="s">
        <v>74</v>
      </c>
      <c r="B30" s="5"/>
      <c r="C30" s="7"/>
      <c r="D30" s="7"/>
      <c r="E30" s="7"/>
      <c r="F30" s="7"/>
      <c r="G30" s="7"/>
      <c r="K30" s="132"/>
    </row>
    <row r="31" spans="1:10" ht="26.25" customHeight="1">
      <c r="A31" s="56"/>
      <c r="B31" s="54" t="s">
        <v>97</v>
      </c>
      <c r="C31" s="54" t="s">
        <v>115</v>
      </c>
      <c r="D31" s="54" t="s">
        <v>114</v>
      </c>
      <c r="E31" s="54">
        <v>41760</v>
      </c>
      <c r="F31" s="54">
        <v>41791</v>
      </c>
      <c r="G31" s="58" t="s">
        <v>2</v>
      </c>
      <c r="H31" s="58" t="s">
        <v>3</v>
      </c>
      <c r="I31" s="17"/>
      <c r="J31" s="17"/>
    </row>
    <row r="32" spans="1:13" ht="12.75" customHeight="1">
      <c r="A32" s="114" t="s">
        <v>40</v>
      </c>
      <c r="B32" s="69">
        <v>3.798291746091619</v>
      </c>
      <c r="C32" s="69">
        <v>3.383908045759172</v>
      </c>
      <c r="D32" s="69">
        <v>6.608291645093476</v>
      </c>
      <c r="E32" s="69">
        <v>7.53</v>
      </c>
      <c r="F32" s="69">
        <v>7.84168255349592</v>
      </c>
      <c r="G32" s="74">
        <f>F32-E32</f>
        <v>0.31168255349591956</v>
      </c>
      <c r="H32" s="74">
        <f>+D32-C32</f>
        <v>3.224383599334304</v>
      </c>
      <c r="I32" s="116"/>
      <c r="J32" s="75"/>
      <c r="K32" s="31"/>
      <c r="L32" s="145"/>
      <c r="M32" s="111"/>
    </row>
    <row r="33" spans="1:12" ht="12.75" customHeight="1">
      <c r="A33" s="62" t="s">
        <v>25</v>
      </c>
      <c r="B33" s="31">
        <v>3.8086597572572884</v>
      </c>
      <c r="C33" s="31">
        <v>3.3995709541549637</v>
      </c>
      <c r="D33" s="31">
        <v>6.761621835783959</v>
      </c>
      <c r="E33" s="31">
        <v>7.6859410354042375</v>
      </c>
      <c r="F33" s="31">
        <v>7.987912298070251</v>
      </c>
      <c r="G33" s="74">
        <f>F33-E33</f>
        <v>0.3019712626660134</v>
      </c>
      <c r="H33" s="74">
        <f>+D33-C33</f>
        <v>3.3620508816289956</v>
      </c>
      <c r="I33" s="113"/>
      <c r="J33" s="113"/>
      <c r="K33" s="31"/>
      <c r="L33" s="145"/>
    </row>
    <row r="34" spans="1:12" ht="12.75" customHeight="1">
      <c r="A34" s="62" t="s">
        <v>26</v>
      </c>
      <c r="B34" s="31">
        <v>3.704976621789075</v>
      </c>
      <c r="C34" s="31">
        <v>3.383613005460528</v>
      </c>
      <c r="D34" s="31">
        <v>6.523618326192171</v>
      </c>
      <c r="E34" s="31">
        <v>7.465733072955097</v>
      </c>
      <c r="F34" s="31">
        <v>7.605661198966559</v>
      </c>
      <c r="G34" s="74">
        <f>F34-E34</f>
        <v>0.13992812601146198</v>
      </c>
      <c r="H34" s="74">
        <f>+D34-C34</f>
        <v>3.140005320731643</v>
      </c>
      <c r="I34" s="113"/>
      <c r="J34" s="113"/>
      <c r="K34" s="109"/>
      <c r="L34" s="145"/>
    </row>
    <row r="35" spans="1:12" ht="12.75" customHeight="1">
      <c r="A35" s="62" t="s">
        <v>27</v>
      </c>
      <c r="B35" s="109">
        <v>4.333333333333333</v>
      </c>
      <c r="C35" s="31">
        <v>3.5</v>
      </c>
      <c r="D35" s="31">
        <v>7.45703754006437</v>
      </c>
      <c r="E35" s="31">
        <v>8</v>
      </c>
      <c r="F35" s="31">
        <v>8.46245326047572</v>
      </c>
      <c r="G35" s="74">
        <f>F35-E35</f>
        <v>0.4624532604757192</v>
      </c>
      <c r="H35" s="74">
        <f>+D35-C35</f>
        <v>3.95703754006437</v>
      </c>
      <c r="I35" s="113"/>
      <c r="J35" s="113"/>
      <c r="K35" s="109"/>
      <c r="L35" s="145"/>
    </row>
    <row r="36" spans="1:12" ht="12.75" customHeight="1">
      <c r="A36" s="62" t="s">
        <v>28</v>
      </c>
      <c r="B36" s="110" t="s">
        <v>1</v>
      </c>
      <c r="C36" s="110" t="s">
        <v>1</v>
      </c>
      <c r="D36" s="109">
        <v>8</v>
      </c>
      <c r="E36" s="110" t="s">
        <v>1</v>
      </c>
      <c r="F36" s="122">
        <v>8</v>
      </c>
      <c r="G36" s="74">
        <f>F36</f>
        <v>8</v>
      </c>
      <c r="H36" s="74">
        <f>D36</f>
        <v>8</v>
      </c>
      <c r="I36" s="113"/>
      <c r="J36" s="75"/>
      <c r="K36" s="145"/>
      <c r="L36" s="145"/>
    </row>
    <row r="37" spans="1:12" ht="12.75" customHeight="1">
      <c r="A37" s="62" t="s">
        <v>29</v>
      </c>
      <c r="B37" s="110">
        <v>7.5</v>
      </c>
      <c r="C37" s="110" t="s">
        <v>1</v>
      </c>
      <c r="D37" s="110" t="s">
        <v>1</v>
      </c>
      <c r="E37" s="110" t="s">
        <v>1</v>
      </c>
      <c r="F37" s="110" t="s">
        <v>1</v>
      </c>
      <c r="G37" s="74" t="s">
        <v>1</v>
      </c>
      <c r="H37" s="74" t="s">
        <v>1</v>
      </c>
      <c r="I37" s="75"/>
      <c r="J37" s="75"/>
      <c r="K37" s="145"/>
      <c r="L37" s="145"/>
    </row>
    <row r="38" spans="1:12" ht="12.75" customHeight="1">
      <c r="A38" s="62" t="s">
        <v>66</v>
      </c>
      <c r="B38" s="110" t="s">
        <v>1</v>
      </c>
      <c r="C38" s="110" t="s">
        <v>1</v>
      </c>
      <c r="D38" s="110" t="s">
        <v>1</v>
      </c>
      <c r="E38" s="110" t="s">
        <v>1</v>
      </c>
      <c r="F38" s="110" t="s">
        <v>1</v>
      </c>
      <c r="G38" s="74" t="s">
        <v>1</v>
      </c>
      <c r="H38" s="74" t="s">
        <v>1</v>
      </c>
      <c r="I38" s="75"/>
      <c r="J38" s="75"/>
      <c r="K38" s="145"/>
      <c r="L38" s="145"/>
    </row>
    <row r="39" spans="1:12" ht="12.75" customHeight="1">
      <c r="A39" s="62" t="s">
        <v>67</v>
      </c>
      <c r="B39" s="110" t="s">
        <v>1</v>
      </c>
      <c r="C39" s="110" t="s">
        <v>1</v>
      </c>
      <c r="D39" s="110" t="s">
        <v>1</v>
      </c>
      <c r="E39" s="110" t="s">
        <v>1</v>
      </c>
      <c r="F39" s="110" t="s">
        <v>1</v>
      </c>
      <c r="G39" s="74" t="s">
        <v>1</v>
      </c>
      <c r="H39" s="74" t="s">
        <v>1</v>
      </c>
      <c r="I39" s="75"/>
      <c r="J39" s="75"/>
      <c r="K39" s="145"/>
      <c r="L39" s="145"/>
    </row>
    <row r="40" spans="1:12" ht="12.75" customHeight="1">
      <c r="A40" s="62" t="s">
        <v>68</v>
      </c>
      <c r="B40" s="110" t="s">
        <v>1</v>
      </c>
      <c r="C40" s="110" t="s">
        <v>1</v>
      </c>
      <c r="D40" s="110" t="s">
        <v>1</v>
      </c>
      <c r="E40" s="110" t="s">
        <v>1</v>
      </c>
      <c r="F40" s="110" t="s">
        <v>1</v>
      </c>
      <c r="G40" s="74" t="s">
        <v>1</v>
      </c>
      <c r="H40" s="74" t="s">
        <v>1</v>
      </c>
      <c r="I40" s="75"/>
      <c r="J40" s="75"/>
      <c r="K40" s="145"/>
      <c r="L40" s="145"/>
    </row>
    <row r="41" spans="1:12" ht="12.75" customHeight="1">
      <c r="A41" s="62" t="s">
        <v>95</v>
      </c>
      <c r="B41" s="131" t="s">
        <v>1</v>
      </c>
      <c r="C41" s="110" t="s">
        <v>1</v>
      </c>
      <c r="D41" s="110" t="s">
        <v>1</v>
      </c>
      <c r="E41" s="110" t="s">
        <v>1</v>
      </c>
      <c r="F41" s="110" t="s">
        <v>1</v>
      </c>
      <c r="G41" s="74" t="s">
        <v>1</v>
      </c>
      <c r="H41" s="74" t="s">
        <v>1</v>
      </c>
      <c r="I41" s="75"/>
      <c r="J41" s="119"/>
      <c r="K41" s="145"/>
      <c r="L41" s="145"/>
    </row>
    <row r="42" spans="1:12" ht="12.75" customHeight="1">
      <c r="A42" s="114" t="s">
        <v>71</v>
      </c>
      <c r="B42" s="94">
        <v>7.248849863135487</v>
      </c>
      <c r="C42" s="94">
        <v>7.838925250095409</v>
      </c>
      <c r="D42" s="94">
        <v>8.945550726805683</v>
      </c>
      <c r="E42" s="94">
        <v>7</v>
      </c>
      <c r="F42" s="94">
        <v>12.5</v>
      </c>
      <c r="G42" s="74">
        <f>F42-E42</f>
        <v>5.5</v>
      </c>
      <c r="H42" s="74">
        <f>+D42-C42</f>
        <v>1.1066254767102741</v>
      </c>
      <c r="I42" s="119"/>
      <c r="J42" s="113"/>
      <c r="K42" s="145"/>
      <c r="L42" s="145"/>
    </row>
    <row r="43" spans="1:12" ht="12.75" customHeight="1">
      <c r="A43" s="62" t="s">
        <v>25</v>
      </c>
      <c r="B43" s="31" t="s">
        <v>1</v>
      </c>
      <c r="C43" s="31" t="s">
        <v>1</v>
      </c>
      <c r="D43" s="115" t="s">
        <v>1</v>
      </c>
      <c r="E43" s="115" t="s">
        <v>1</v>
      </c>
      <c r="F43" s="115" t="s">
        <v>1</v>
      </c>
      <c r="G43" s="74" t="s">
        <v>1</v>
      </c>
      <c r="H43" s="74" t="s">
        <v>1</v>
      </c>
      <c r="I43" s="113"/>
      <c r="J43" s="113"/>
      <c r="K43" s="145"/>
      <c r="L43" s="145"/>
    </row>
    <row r="44" spans="1:12" ht="12.75" customHeight="1">
      <c r="A44" s="62" t="s">
        <v>26</v>
      </c>
      <c r="B44" s="31">
        <v>3.875</v>
      </c>
      <c r="C44" s="31">
        <v>3.5</v>
      </c>
      <c r="D44" s="115">
        <v>7</v>
      </c>
      <c r="E44" s="115">
        <v>7</v>
      </c>
      <c r="F44" s="115" t="s">
        <v>1</v>
      </c>
      <c r="G44" s="74">
        <f>-E44</f>
        <v>-7</v>
      </c>
      <c r="H44" s="74">
        <f>D44-C44</f>
        <v>3.5</v>
      </c>
      <c r="I44" s="113"/>
      <c r="J44" s="113"/>
      <c r="K44" s="145"/>
      <c r="L44" s="145"/>
    </row>
    <row r="45" spans="1:12" ht="12.75" customHeight="1">
      <c r="A45" s="62" t="s">
        <v>27</v>
      </c>
      <c r="B45" s="31">
        <v>3</v>
      </c>
      <c r="C45" s="31" t="s">
        <v>1</v>
      </c>
      <c r="D45" s="115" t="s">
        <v>1</v>
      </c>
      <c r="E45" s="115" t="s">
        <v>1</v>
      </c>
      <c r="F45" s="115" t="s">
        <v>1</v>
      </c>
      <c r="G45" s="74" t="s">
        <v>1</v>
      </c>
      <c r="H45" s="74" t="s">
        <v>1</v>
      </c>
      <c r="I45" s="113"/>
      <c r="J45" s="113"/>
      <c r="K45" s="145"/>
      <c r="L45" s="145"/>
    </row>
    <row r="46" spans="1:12" ht="12.75" customHeight="1">
      <c r="A46" s="62" t="s">
        <v>28</v>
      </c>
      <c r="B46" s="109">
        <v>6.5</v>
      </c>
      <c r="C46" s="109">
        <v>7</v>
      </c>
      <c r="D46" s="115" t="s">
        <v>1</v>
      </c>
      <c r="E46" s="115" t="s">
        <v>1</v>
      </c>
      <c r="F46" s="115" t="s">
        <v>1</v>
      </c>
      <c r="G46" s="74" t="s">
        <v>1</v>
      </c>
      <c r="H46" s="74">
        <f>-C46</f>
        <v>-7</v>
      </c>
      <c r="I46" s="113"/>
      <c r="J46" s="113"/>
      <c r="K46" s="145"/>
      <c r="L46" s="145"/>
    </row>
    <row r="47" spans="1:12" ht="12.75" customHeight="1">
      <c r="A47" s="62" t="s">
        <v>29</v>
      </c>
      <c r="B47" s="109" t="s">
        <v>1</v>
      </c>
      <c r="C47" s="109" t="s">
        <v>1</v>
      </c>
      <c r="D47" s="109" t="s">
        <v>1</v>
      </c>
      <c r="E47" s="109" t="s">
        <v>1</v>
      </c>
      <c r="F47" s="109" t="s">
        <v>1</v>
      </c>
      <c r="G47" s="74" t="s">
        <v>1</v>
      </c>
      <c r="H47" s="74" t="s">
        <v>1</v>
      </c>
      <c r="I47" s="113"/>
      <c r="J47" s="113"/>
      <c r="K47" s="145"/>
      <c r="L47" s="145"/>
    </row>
    <row r="48" spans="1:12" ht="12.75" customHeight="1">
      <c r="A48" s="62" t="s">
        <v>66</v>
      </c>
      <c r="B48" s="109" t="s">
        <v>1</v>
      </c>
      <c r="C48" s="109" t="s">
        <v>1</v>
      </c>
      <c r="D48" s="110" t="s">
        <v>1</v>
      </c>
      <c r="E48" s="110" t="s">
        <v>1</v>
      </c>
      <c r="F48" s="110" t="s">
        <v>1</v>
      </c>
      <c r="G48" s="74" t="s">
        <v>1</v>
      </c>
      <c r="H48" s="74" t="s">
        <v>1</v>
      </c>
      <c r="I48" s="113"/>
      <c r="J48" s="113"/>
      <c r="K48" s="145"/>
      <c r="L48" s="145"/>
    </row>
    <row r="49" spans="1:12" ht="12.75" customHeight="1">
      <c r="A49" s="62" t="s">
        <v>67</v>
      </c>
      <c r="B49" s="109">
        <v>7.360961620266202</v>
      </c>
      <c r="C49" s="109">
        <v>6.888589907199069</v>
      </c>
      <c r="D49" s="109">
        <v>7.50369781915604</v>
      </c>
      <c r="E49" s="109" t="s">
        <v>1</v>
      </c>
      <c r="F49" s="109" t="s">
        <v>1</v>
      </c>
      <c r="G49" s="74" t="s">
        <v>1</v>
      </c>
      <c r="H49" s="74">
        <f>+D49-C49</f>
        <v>0.6151079119569705</v>
      </c>
      <c r="I49" s="113"/>
      <c r="J49" s="113"/>
      <c r="K49" s="145"/>
      <c r="L49" s="145"/>
    </row>
    <row r="50" spans="1:12" ht="12.75" customHeight="1">
      <c r="A50" s="62" t="s">
        <v>68</v>
      </c>
      <c r="B50" s="109">
        <v>7.683388157894736</v>
      </c>
      <c r="C50" s="109">
        <v>7.375</v>
      </c>
      <c r="D50" s="109">
        <v>9.75</v>
      </c>
      <c r="E50" s="109" t="s">
        <v>1</v>
      </c>
      <c r="F50" s="109">
        <v>12.5</v>
      </c>
      <c r="G50" s="74">
        <f>F50</f>
        <v>12.5</v>
      </c>
      <c r="H50" s="74">
        <f>+D50-C50</f>
        <v>2.375</v>
      </c>
      <c r="I50" s="113"/>
      <c r="J50" s="113"/>
      <c r="K50" s="145"/>
      <c r="L50" s="145"/>
    </row>
    <row r="51" spans="1:12" ht="12.75" customHeight="1">
      <c r="A51" s="62" t="s">
        <v>95</v>
      </c>
      <c r="B51" s="133">
        <v>9.833333333333334</v>
      </c>
      <c r="C51" s="109">
        <v>10.5</v>
      </c>
      <c r="D51" s="109" t="s">
        <v>1</v>
      </c>
      <c r="E51" s="110" t="s">
        <v>1</v>
      </c>
      <c r="F51" s="110" t="s">
        <v>1</v>
      </c>
      <c r="G51" s="74" t="s">
        <v>1</v>
      </c>
      <c r="H51" s="74">
        <f>-C51</f>
        <v>-10.5</v>
      </c>
      <c r="I51" s="113"/>
      <c r="J51" s="119"/>
      <c r="K51" s="145"/>
      <c r="L51" s="145"/>
    </row>
    <row r="52" spans="1:9" ht="12.75" customHeight="1">
      <c r="A52" s="114" t="s">
        <v>72</v>
      </c>
      <c r="B52" s="94" t="s">
        <v>1</v>
      </c>
      <c r="C52" s="94" t="s">
        <v>1</v>
      </c>
      <c r="D52" s="94" t="s">
        <v>1</v>
      </c>
      <c r="E52" s="94" t="s">
        <v>1</v>
      </c>
      <c r="F52" s="94" t="s">
        <v>1</v>
      </c>
      <c r="G52" s="74" t="s">
        <v>1</v>
      </c>
      <c r="H52" s="74" t="s">
        <v>1</v>
      </c>
      <c r="I52" s="119"/>
    </row>
    <row r="53" spans="1:12" ht="12.75" customHeight="1">
      <c r="A53" s="62" t="s">
        <v>25</v>
      </c>
      <c r="B53" s="122" t="s">
        <v>1</v>
      </c>
      <c r="C53" s="115" t="s">
        <v>1</v>
      </c>
      <c r="D53" s="115" t="s">
        <v>1</v>
      </c>
      <c r="E53" s="115" t="s">
        <v>1</v>
      </c>
      <c r="F53" s="115" t="s">
        <v>1</v>
      </c>
      <c r="G53" s="74" t="s">
        <v>1</v>
      </c>
      <c r="H53" s="74" t="s">
        <v>1</v>
      </c>
      <c r="I53" s="113"/>
      <c r="J53" s="113"/>
      <c r="K53" s="111"/>
      <c r="L53" s="111"/>
    </row>
    <row r="54" spans="1:12" ht="12.75" customHeight="1">
      <c r="A54" s="62" t="s">
        <v>26</v>
      </c>
      <c r="B54" s="31" t="s">
        <v>1</v>
      </c>
      <c r="C54" s="115" t="s">
        <v>1</v>
      </c>
      <c r="D54" s="115" t="s">
        <v>1</v>
      </c>
      <c r="E54" s="115" t="s">
        <v>1</v>
      </c>
      <c r="F54" s="115" t="s">
        <v>1</v>
      </c>
      <c r="G54" s="74" t="s">
        <v>1</v>
      </c>
      <c r="H54" s="74" t="s">
        <v>1</v>
      </c>
      <c r="I54" s="113"/>
      <c r="J54" s="113"/>
      <c r="K54" s="111"/>
      <c r="L54" s="111"/>
    </row>
    <row r="55" spans="1:12" ht="12.75" customHeight="1">
      <c r="A55" s="62" t="s">
        <v>27</v>
      </c>
      <c r="B55" s="122" t="s">
        <v>1</v>
      </c>
      <c r="C55" s="115" t="s">
        <v>1</v>
      </c>
      <c r="D55" s="115" t="s">
        <v>1</v>
      </c>
      <c r="E55" s="115" t="s">
        <v>1</v>
      </c>
      <c r="F55" s="115" t="s">
        <v>1</v>
      </c>
      <c r="G55" s="74" t="s">
        <v>1</v>
      </c>
      <c r="H55" s="74" t="s">
        <v>1</v>
      </c>
      <c r="I55" s="113"/>
      <c r="J55" s="113"/>
      <c r="K55" s="111"/>
      <c r="L55" s="111"/>
    </row>
    <row r="56" spans="1:12" ht="12.75" customHeight="1">
      <c r="A56" s="62" t="s">
        <v>28</v>
      </c>
      <c r="B56" s="122" t="s">
        <v>1</v>
      </c>
      <c r="C56" s="115" t="s">
        <v>1</v>
      </c>
      <c r="D56" s="115" t="s">
        <v>1</v>
      </c>
      <c r="E56" s="115" t="s">
        <v>1</v>
      </c>
      <c r="F56" s="115" t="s">
        <v>1</v>
      </c>
      <c r="G56" s="74" t="s">
        <v>1</v>
      </c>
      <c r="H56" s="74" t="s">
        <v>1</v>
      </c>
      <c r="I56" s="113"/>
      <c r="J56" s="113"/>
      <c r="K56" s="111"/>
      <c r="L56" s="111"/>
    </row>
    <row r="57" spans="1:12" ht="12.75" customHeight="1">
      <c r="A57" s="62" t="s">
        <v>29</v>
      </c>
      <c r="B57" s="109" t="s">
        <v>1</v>
      </c>
      <c r="C57" s="109" t="s">
        <v>1</v>
      </c>
      <c r="D57" s="109" t="s">
        <v>1</v>
      </c>
      <c r="E57" s="109" t="s">
        <v>1</v>
      </c>
      <c r="F57" s="109" t="s">
        <v>1</v>
      </c>
      <c r="G57" s="74" t="s">
        <v>1</v>
      </c>
      <c r="H57" s="74" t="s">
        <v>1</v>
      </c>
      <c r="I57" s="113"/>
      <c r="J57" s="113"/>
      <c r="K57" s="111"/>
      <c r="L57" s="111"/>
    </row>
    <row r="58" spans="1:12" ht="12.75" customHeight="1">
      <c r="A58" s="62" t="s">
        <v>66</v>
      </c>
      <c r="B58" s="110" t="s">
        <v>1</v>
      </c>
      <c r="C58" s="110" t="s">
        <v>1</v>
      </c>
      <c r="D58" s="110" t="s">
        <v>1</v>
      </c>
      <c r="E58" s="110" t="s">
        <v>1</v>
      </c>
      <c r="F58" s="110" t="s">
        <v>1</v>
      </c>
      <c r="G58" s="74" t="s">
        <v>1</v>
      </c>
      <c r="H58" s="74" t="s">
        <v>1</v>
      </c>
      <c r="I58" s="113"/>
      <c r="J58" s="113"/>
      <c r="K58" s="111"/>
      <c r="L58" s="111"/>
    </row>
    <row r="59" spans="1:12" ht="12.75" customHeight="1">
      <c r="A59" s="62" t="s">
        <v>67</v>
      </c>
      <c r="B59" s="109" t="s">
        <v>1</v>
      </c>
      <c r="C59" s="109" t="s">
        <v>1</v>
      </c>
      <c r="D59" s="109" t="s">
        <v>1</v>
      </c>
      <c r="E59" s="109" t="s">
        <v>1</v>
      </c>
      <c r="F59" s="109" t="s">
        <v>1</v>
      </c>
      <c r="G59" s="74" t="s">
        <v>1</v>
      </c>
      <c r="H59" s="74" t="s">
        <v>1</v>
      </c>
      <c r="I59" s="113"/>
      <c r="J59" s="113"/>
      <c r="K59" s="111"/>
      <c r="L59" s="111"/>
    </row>
    <row r="60" spans="1:12" ht="12.75" customHeight="1">
      <c r="A60" s="62" t="s">
        <v>68</v>
      </c>
      <c r="B60" s="110" t="s">
        <v>1</v>
      </c>
      <c r="C60" s="110" t="s">
        <v>1</v>
      </c>
      <c r="D60" s="110" t="s">
        <v>1</v>
      </c>
      <c r="E60" s="110" t="s">
        <v>1</v>
      </c>
      <c r="F60" s="110" t="s">
        <v>1</v>
      </c>
      <c r="G60" s="74" t="s">
        <v>1</v>
      </c>
      <c r="H60" s="74" t="s">
        <v>1</v>
      </c>
      <c r="I60" s="113"/>
      <c r="J60" s="113"/>
      <c r="K60" s="111"/>
      <c r="L60" s="111"/>
    </row>
    <row r="61" spans="1:12" ht="12.75" customHeight="1">
      <c r="A61" s="62" t="s">
        <v>95</v>
      </c>
      <c r="B61" s="110" t="s">
        <v>1</v>
      </c>
      <c r="C61" s="110" t="s">
        <v>1</v>
      </c>
      <c r="D61" s="110" t="s">
        <v>1</v>
      </c>
      <c r="E61" s="110" t="s">
        <v>1</v>
      </c>
      <c r="F61" s="110" t="s">
        <v>1</v>
      </c>
      <c r="G61" s="74" t="s">
        <v>1</v>
      </c>
      <c r="H61" s="74" t="s">
        <v>1</v>
      </c>
      <c r="I61" s="113"/>
      <c r="J61" s="113"/>
      <c r="K61" s="111"/>
      <c r="L61" s="111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PageLayoutView="0" workbookViewId="0" topLeftCell="A1">
      <selection activeCell="K22" sqref="K22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2" width="10.00390625" style="2" bestFit="1" customWidth="1"/>
    <col min="13" max="16384" width="9.125" style="2" customWidth="1"/>
  </cols>
  <sheetData>
    <row r="1" spans="1:2" ht="15" customHeight="1">
      <c r="A1" s="42" t="s">
        <v>110</v>
      </c>
      <c r="B1" s="1"/>
    </row>
    <row r="2" spans="1:6" s="6" customFormat="1" ht="12.75" customHeight="1">
      <c r="A2" s="5" t="s">
        <v>75</v>
      </c>
      <c r="B2" s="5"/>
      <c r="C2" s="7"/>
      <c r="D2" s="7"/>
      <c r="E2" s="7"/>
      <c r="F2" s="7"/>
    </row>
    <row r="3" spans="1:9" ht="26.25" customHeight="1">
      <c r="A3" s="56"/>
      <c r="B3" s="54" t="s">
        <v>97</v>
      </c>
      <c r="C3" s="54" t="s">
        <v>115</v>
      </c>
      <c r="D3" s="54" t="s">
        <v>114</v>
      </c>
      <c r="E3" s="54">
        <v>41760</v>
      </c>
      <c r="F3" s="54">
        <v>41791</v>
      </c>
      <c r="G3" s="58" t="s">
        <v>2</v>
      </c>
      <c r="H3" s="58" t="s">
        <v>3</v>
      </c>
      <c r="I3" s="2"/>
    </row>
    <row r="4" spans="1:9" ht="12.75" customHeight="1">
      <c r="A4" s="64" t="s">
        <v>73</v>
      </c>
      <c r="B4" s="17">
        <v>10523.8663</v>
      </c>
      <c r="C4" s="17">
        <v>3282.084</v>
      </c>
      <c r="D4" s="17">
        <f>D5+D15</f>
        <v>16457.1165</v>
      </c>
      <c r="E4" s="17">
        <v>3139.1977</v>
      </c>
      <c r="F4" s="17">
        <v>6252.9515</v>
      </c>
      <c r="G4" s="74">
        <f>F4-E4</f>
        <v>3113.7538</v>
      </c>
      <c r="H4" s="74">
        <f>+D4-C4</f>
        <v>13175.032500000001</v>
      </c>
      <c r="I4" s="12"/>
    </row>
    <row r="5" spans="1:10" ht="12.75" customHeight="1">
      <c r="A5" s="68" t="s">
        <v>42</v>
      </c>
      <c r="B5" s="116">
        <v>8680.5906</v>
      </c>
      <c r="C5" s="116">
        <v>2428.4447999999998</v>
      </c>
      <c r="D5" s="116">
        <v>16118.5476</v>
      </c>
      <c r="E5" s="116">
        <v>3035.1977</v>
      </c>
      <c r="F5" s="116">
        <v>6174.1395</v>
      </c>
      <c r="G5" s="74">
        <f>F5-E5</f>
        <v>3138.9418</v>
      </c>
      <c r="H5" s="74">
        <f>+D5-C5</f>
        <v>13690.1028</v>
      </c>
      <c r="I5" s="12"/>
      <c r="J5" s="117"/>
    </row>
    <row r="6" spans="1:10" ht="12.75" customHeight="1">
      <c r="A6" s="34" t="s">
        <v>25</v>
      </c>
      <c r="B6" s="113">
        <v>2601.1655</v>
      </c>
      <c r="C6" s="75">
        <v>240.14170000000001</v>
      </c>
      <c r="D6" s="75">
        <v>5662.7829</v>
      </c>
      <c r="E6" s="75">
        <v>620.067</v>
      </c>
      <c r="F6" s="75">
        <v>3279.5812</v>
      </c>
      <c r="G6" s="74">
        <f>F6-E6</f>
        <v>2659.5142</v>
      </c>
      <c r="H6" s="74">
        <f>+D6-C6</f>
        <v>5422.6412</v>
      </c>
      <c r="I6" s="12"/>
      <c r="J6" s="117"/>
    </row>
    <row r="7" spans="1:10" ht="12.75" customHeight="1">
      <c r="A7" s="34" t="s">
        <v>26</v>
      </c>
      <c r="B7" s="113">
        <v>5682.1257</v>
      </c>
      <c r="C7" s="113">
        <v>2092.1907</v>
      </c>
      <c r="D7" s="113">
        <v>9867.0462</v>
      </c>
      <c r="E7" s="113">
        <v>2297.2734</v>
      </c>
      <c r="F7" s="113">
        <v>2630.3686000000002</v>
      </c>
      <c r="G7" s="74">
        <f>F7-E7</f>
        <v>333.0952000000002</v>
      </c>
      <c r="H7" s="74">
        <f>+D7-C7</f>
        <v>7774.855500000001</v>
      </c>
      <c r="I7" s="12"/>
      <c r="J7" s="117"/>
    </row>
    <row r="8" spans="1:10" ht="12.75" customHeight="1">
      <c r="A8" s="34" t="s">
        <v>27</v>
      </c>
      <c r="B8" s="113">
        <v>296.5234</v>
      </c>
      <c r="C8" s="113">
        <v>96.1124</v>
      </c>
      <c r="D8" s="113">
        <v>539.5235</v>
      </c>
      <c r="E8" s="113">
        <v>117.8573</v>
      </c>
      <c r="F8" s="113">
        <v>214.99470000000002</v>
      </c>
      <c r="G8" s="74">
        <f>F8-E8</f>
        <v>97.13740000000003</v>
      </c>
      <c r="H8" s="74">
        <f>+D8-C8</f>
        <v>443.41110000000003</v>
      </c>
      <c r="I8" s="12"/>
      <c r="J8" s="117"/>
    </row>
    <row r="9" spans="1:10" ht="12.75" customHeight="1">
      <c r="A9" s="34" t="s">
        <v>28</v>
      </c>
      <c r="B9" s="113" t="s">
        <v>1</v>
      </c>
      <c r="C9" s="113" t="s">
        <v>1</v>
      </c>
      <c r="D9" s="113">
        <v>49.195</v>
      </c>
      <c r="E9" s="113" t="s">
        <v>1</v>
      </c>
      <c r="F9" s="113">
        <v>49.195</v>
      </c>
      <c r="G9" s="74">
        <f>F9</f>
        <v>49.195</v>
      </c>
      <c r="H9" s="74">
        <f>D9</f>
        <v>49.195</v>
      </c>
      <c r="I9" s="12"/>
      <c r="J9" s="117"/>
    </row>
    <row r="10" spans="1:10" ht="12.75" customHeight="1">
      <c r="A10" s="34" t="s">
        <v>29</v>
      </c>
      <c r="B10" s="75">
        <v>100.776</v>
      </c>
      <c r="C10" s="75" t="s">
        <v>1</v>
      </c>
      <c r="D10" s="75" t="s">
        <v>1</v>
      </c>
      <c r="E10" s="75" t="s">
        <v>1</v>
      </c>
      <c r="F10" s="75" t="s">
        <v>1</v>
      </c>
      <c r="G10" s="74" t="s">
        <v>1</v>
      </c>
      <c r="H10" s="74" t="s">
        <v>1</v>
      </c>
      <c r="J10" s="117"/>
    </row>
    <row r="11" spans="1:10" ht="12.75" customHeight="1">
      <c r="A11" s="34" t="s">
        <v>66</v>
      </c>
      <c r="B11" s="75" t="s">
        <v>1</v>
      </c>
      <c r="C11" s="75" t="s">
        <v>1</v>
      </c>
      <c r="D11" s="75" t="s">
        <v>1</v>
      </c>
      <c r="E11" s="75" t="s">
        <v>1</v>
      </c>
      <c r="F11" s="75" t="s">
        <v>1</v>
      </c>
      <c r="G11" s="74" t="s">
        <v>1</v>
      </c>
      <c r="H11" s="74" t="s">
        <v>1</v>
      </c>
      <c r="J11" s="117"/>
    </row>
    <row r="12" spans="1:10" ht="12.75" customHeight="1">
      <c r="A12" s="34" t="s">
        <v>67</v>
      </c>
      <c r="B12" s="75" t="s">
        <v>1</v>
      </c>
      <c r="C12" s="75" t="s">
        <v>1</v>
      </c>
      <c r="D12" s="75" t="s">
        <v>1</v>
      </c>
      <c r="E12" s="75" t="s">
        <v>1</v>
      </c>
      <c r="F12" s="75" t="s">
        <v>1</v>
      </c>
      <c r="G12" s="74" t="s">
        <v>1</v>
      </c>
      <c r="H12" s="74" t="s">
        <v>1</v>
      </c>
      <c r="J12" s="117"/>
    </row>
    <row r="13" spans="1:10" ht="12.75" customHeight="1">
      <c r="A13" s="34" t="s">
        <v>68</v>
      </c>
      <c r="B13" s="75" t="s">
        <v>1</v>
      </c>
      <c r="C13" s="75" t="s">
        <v>1</v>
      </c>
      <c r="D13" s="75" t="s">
        <v>1</v>
      </c>
      <c r="E13" s="75" t="s">
        <v>1</v>
      </c>
      <c r="F13" s="75" t="s">
        <v>1</v>
      </c>
      <c r="G13" s="74" t="s">
        <v>1</v>
      </c>
      <c r="H13" s="74" t="s">
        <v>1</v>
      </c>
      <c r="J13" s="117"/>
    </row>
    <row r="14" spans="1:10" ht="12.75" customHeight="1">
      <c r="A14" s="62" t="s">
        <v>95</v>
      </c>
      <c r="B14" s="131" t="s">
        <v>1</v>
      </c>
      <c r="C14" s="75" t="s">
        <v>1</v>
      </c>
      <c r="D14" s="75" t="s">
        <v>1</v>
      </c>
      <c r="E14" s="75" t="s">
        <v>1</v>
      </c>
      <c r="F14" s="75" t="s">
        <v>1</v>
      </c>
      <c r="G14" s="74" t="s">
        <v>1</v>
      </c>
      <c r="H14" s="74" t="s">
        <v>1</v>
      </c>
      <c r="J14" s="117"/>
    </row>
    <row r="15" spans="1:10" ht="12.75" customHeight="1">
      <c r="A15" s="68" t="s">
        <v>16</v>
      </c>
      <c r="B15" s="119">
        <v>1843.2757</v>
      </c>
      <c r="C15" s="119">
        <v>853.6392</v>
      </c>
      <c r="D15" s="119">
        <v>338.56890000000004</v>
      </c>
      <c r="E15" s="119">
        <v>104</v>
      </c>
      <c r="F15" s="119">
        <v>78.812</v>
      </c>
      <c r="G15" s="74">
        <f>F15-E15</f>
        <v>-25.188000000000002</v>
      </c>
      <c r="H15" s="74">
        <f>+D15-C15</f>
        <v>-515.0702999999999</v>
      </c>
      <c r="I15" s="12"/>
      <c r="J15" s="117"/>
    </row>
    <row r="16" spans="1:10" ht="12.75" customHeight="1">
      <c r="A16" s="34" t="s">
        <v>25</v>
      </c>
      <c r="B16" s="113" t="s">
        <v>1</v>
      </c>
      <c r="C16" s="113" t="s">
        <v>1</v>
      </c>
      <c r="D16" s="113" t="s">
        <v>1</v>
      </c>
      <c r="E16" s="113" t="s">
        <v>1</v>
      </c>
      <c r="F16" s="113" t="s">
        <v>1</v>
      </c>
      <c r="G16" s="74" t="s">
        <v>1</v>
      </c>
      <c r="H16" s="74" t="s">
        <v>1</v>
      </c>
      <c r="I16" s="12"/>
      <c r="J16" s="117"/>
    </row>
    <row r="17" spans="1:10" ht="12.75" customHeight="1">
      <c r="A17" s="34" t="s">
        <v>26</v>
      </c>
      <c r="B17" s="113">
        <v>130.62</v>
      </c>
      <c r="C17" s="113">
        <v>39.72</v>
      </c>
      <c r="D17" s="113">
        <v>104</v>
      </c>
      <c r="E17" s="113">
        <v>104</v>
      </c>
      <c r="F17" s="113" t="s">
        <v>1</v>
      </c>
      <c r="G17" s="74">
        <f>-E17</f>
        <v>-104</v>
      </c>
      <c r="H17" s="74">
        <f>D17-C17</f>
        <v>64.28</v>
      </c>
      <c r="I17" s="12"/>
      <c r="J17" s="117"/>
    </row>
    <row r="18" spans="1:10" ht="12.75" customHeight="1">
      <c r="A18" s="34" t="s">
        <v>27</v>
      </c>
      <c r="B18" s="113">
        <v>40</v>
      </c>
      <c r="C18" s="113" t="s">
        <v>1</v>
      </c>
      <c r="D18" s="113" t="s">
        <v>1</v>
      </c>
      <c r="E18" s="113" t="s">
        <v>1</v>
      </c>
      <c r="F18" s="113" t="s">
        <v>1</v>
      </c>
      <c r="G18" s="74" t="s">
        <v>1</v>
      </c>
      <c r="H18" s="74" t="s">
        <v>1</v>
      </c>
      <c r="I18" s="12"/>
      <c r="J18" s="117"/>
    </row>
    <row r="19" spans="1:10" ht="12.75" customHeight="1">
      <c r="A19" s="34" t="s">
        <v>28</v>
      </c>
      <c r="B19" s="113">
        <v>200</v>
      </c>
      <c r="C19" s="113">
        <v>20</v>
      </c>
      <c r="D19" s="113" t="s">
        <v>1</v>
      </c>
      <c r="E19" s="113" t="s">
        <v>1</v>
      </c>
      <c r="F19" s="113" t="s">
        <v>1</v>
      </c>
      <c r="G19" s="74" t="s">
        <v>1</v>
      </c>
      <c r="H19" s="74">
        <f>-C19</f>
        <v>-20</v>
      </c>
      <c r="I19" s="12"/>
      <c r="J19" s="117"/>
    </row>
    <row r="20" spans="1:10" ht="12.75" customHeight="1">
      <c r="A20" s="34" t="s">
        <v>29</v>
      </c>
      <c r="B20" s="113" t="s">
        <v>1</v>
      </c>
      <c r="C20" s="113" t="s">
        <v>1</v>
      </c>
      <c r="D20" s="113" t="s">
        <v>1</v>
      </c>
      <c r="E20" s="113" t="s">
        <v>1</v>
      </c>
      <c r="F20" s="113" t="s">
        <v>1</v>
      </c>
      <c r="G20" s="74" t="s">
        <v>1</v>
      </c>
      <c r="H20" s="74" t="s">
        <v>1</v>
      </c>
      <c r="I20" s="12"/>
      <c r="J20" s="117"/>
    </row>
    <row r="21" spans="1:10" ht="12.75" customHeight="1">
      <c r="A21" s="34" t="s">
        <v>66</v>
      </c>
      <c r="B21" s="113" t="s">
        <v>1</v>
      </c>
      <c r="C21" s="113" t="s">
        <v>1</v>
      </c>
      <c r="D21" s="113" t="s">
        <v>1</v>
      </c>
      <c r="E21" s="113" t="s">
        <v>1</v>
      </c>
      <c r="F21" s="113" t="s">
        <v>1</v>
      </c>
      <c r="G21" s="74" t="s">
        <v>1</v>
      </c>
      <c r="H21" s="74" t="s">
        <v>1</v>
      </c>
      <c r="I21" s="12"/>
      <c r="J21" s="117"/>
    </row>
    <row r="22" spans="1:10" ht="12.75" customHeight="1">
      <c r="A22" s="34" t="s">
        <v>67</v>
      </c>
      <c r="B22" s="113">
        <v>334.9265</v>
      </c>
      <c r="C22" s="113">
        <v>206.943</v>
      </c>
      <c r="D22" s="113">
        <v>104.10190000000001</v>
      </c>
      <c r="E22" s="113" t="s">
        <v>1</v>
      </c>
      <c r="F22" s="113" t="s">
        <v>1</v>
      </c>
      <c r="G22" s="74" t="s">
        <v>1</v>
      </c>
      <c r="H22" s="74">
        <f>+D22-C22</f>
        <v>-102.8411</v>
      </c>
      <c r="I22" s="12"/>
      <c r="J22" s="117"/>
    </row>
    <row r="23" spans="1:10" ht="12.75" customHeight="1">
      <c r="A23" s="34" t="s">
        <v>68</v>
      </c>
      <c r="B23" s="113">
        <v>790.8148</v>
      </c>
      <c r="C23" s="113">
        <v>387.7008</v>
      </c>
      <c r="D23" s="113">
        <v>130.467</v>
      </c>
      <c r="E23" s="113" t="s">
        <v>1</v>
      </c>
      <c r="F23" s="113">
        <v>78.812</v>
      </c>
      <c r="G23" s="74">
        <f>F23</f>
        <v>78.812</v>
      </c>
      <c r="H23" s="74">
        <f>+D23-C23</f>
        <v>-257.2338</v>
      </c>
      <c r="I23" s="12"/>
      <c r="J23" s="117"/>
    </row>
    <row r="24" spans="1:10" ht="12.75" customHeight="1">
      <c r="A24" s="62" t="s">
        <v>95</v>
      </c>
      <c r="B24" s="131">
        <v>346.9144</v>
      </c>
      <c r="C24" s="113">
        <v>199.2754</v>
      </c>
      <c r="D24" s="113" t="s">
        <v>1</v>
      </c>
      <c r="E24" s="113" t="s">
        <v>1</v>
      </c>
      <c r="F24" s="113" t="s">
        <v>1</v>
      </c>
      <c r="G24" s="74" t="s">
        <v>1</v>
      </c>
      <c r="H24" s="74">
        <f>-C24</f>
        <v>-199.2754</v>
      </c>
      <c r="I24" s="12"/>
      <c r="J24" s="117"/>
    </row>
    <row r="25" spans="1:10" ht="12.75" customHeight="1">
      <c r="A25" s="68" t="s">
        <v>17</v>
      </c>
      <c r="B25" s="119" t="s">
        <v>1</v>
      </c>
      <c r="C25" s="119" t="s">
        <v>1</v>
      </c>
      <c r="D25" s="119" t="s">
        <v>1</v>
      </c>
      <c r="E25" s="119" t="s">
        <v>1</v>
      </c>
      <c r="F25" s="119" t="s">
        <v>1</v>
      </c>
      <c r="G25" s="74" t="s">
        <v>1</v>
      </c>
      <c r="H25" s="74" t="s">
        <v>1</v>
      </c>
      <c r="I25" s="112"/>
      <c r="J25" s="117"/>
    </row>
    <row r="26" spans="1:10" ht="12.75" customHeight="1">
      <c r="A26" s="34" t="s">
        <v>25</v>
      </c>
      <c r="B26" s="113" t="s">
        <v>1</v>
      </c>
      <c r="C26" s="113" t="s">
        <v>1</v>
      </c>
      <c r="D26" s="113" t="s">
        <v>1</v>
      </c>
      <c r="E26" s="113" t="s">
        <v>1</v>
      </c>
      <c r="F26" s="113" t="s">
        <v>1</v>
      </c>
      <c r="G26" s="74" t="s">
        <v>1</v>
      </c>
      <c r="H26" s="74" t="s">
        <v>1</v>
      </c>
      <c r="I26" s="112"/>
      <c r="J26" s="117"/>
    </row>
    <row r="27" spans="1:10" ht="12.75" customHeight="1">
      <c r="A27" s="34" t="s">
        <v>26</v>
      </c>
      <c r="B27" s="113" t="s">
        <v>1</v>
      </c>
      <c r="C27" s="113" t="s">
        <v>1</v>
      </c>
      <c r="D27" s="113" t="s">
        <v>1</v>
      </c>
      <c r="E27" s="113" t="s">
        <v>1</v>
      </c>
      <c r="F27" s="113" t="s">
        <v>1</v>
      </c>
      <c r="G27" s="74" t="s">
        <v>1</v>
      </c>
      <c r="H27" s="74" t="s">
        <v>1</v>
      </c>
      <c r="I27" s="112"/>
      <c r="J27" s="117"/>
    </row>
    <row r="28" spans="1:10" ht="12.75" customHeight="1">
      <c r="A28" s="34" t="s">
        <v>27</v>
      </c>
      <c r="B28" s="113" t="s">
        <v>1</v>
      </c>
      <c r="C28" s="113" t="s">
        <v>1</v>
      </c>
      <c r="D28" s="113" t="s">
        <v>1</v>
      </c>
      <c r="E28" s="113" t="s">
        <v>1</v>
      </c>
      <c r="F28" s="113" t="s">
        <v>1</v>
      </c>
      <c r="G28" s="74" t="s">
        <v>1</v>
      </c>
      <c r="H28" s="74" t="s">
        <v>1</v>
      </c>
      <c r="I28" s="112"/>
      <c r="J28" s="117"/>
    </row>
    <row r="29" spans="1:10" ht="12.75" customHeight="1">
      <c r="A29" s="34" t="s">
        <v>28</v>
      </c>
      <c r="B29" s="113" t="s">
        <v>1</v>
      </c>
      <c r="C29" s="113" t="s">
        <v>1</v>
      </c>
      <c r="D29" s="113" t="s">
        <v>1</v>
      </c>
      <c r="E29" s="113" t="s">
        <v>1</v>
      </c>
      <c r="F29" s="113" t="s">
        <v>1</v>
      </c>
      <c r="G29" s="74" t="s">
        <v>1</v>
      </c>
      <c r="H29" s="74" t="s">
        <v>1</v>
      </c>
      <c r="I29" s="112"/>
      <c r="J29" s="117"/>
    </row>
    <row r="30" spans="1:10" ht="12.75" customHeight="1">
      <c r="A30" s="34" t="s">
        <v>29</v>
      </c>
      <c r="B30" s="113" t="s">
        <v>1</v>
      </c>
      <c r="C30" s="113" t="s">
        <v>1</v>
      </c>
      <c r="D30" s="113" t="s">
        <v>1</v>
      </c>
      <c r="E30" s="113" t="s">
        <v>1</v>
      </c>
      <c r="F30" s="113" t="s">
        <v>1</v>
      </c>
      <c r="G30" s="74" t="s">
        <v>1</v>
      </c>
      <c r="H30" s="74" t="s">
        <v>1</v>
      </c>
      <c r="I30" s="112"/>
      <c r="J30" s="117"/>
    </row>
    <row r="31" spans="1:10" ht="12.75" customHeight="1">
      <c r="A31" s="34" t="s">
        <v>66</v>
      </c>
      <c r="B31" s="113" t="s">
        <v>1</v>
      </c>
      <c r="C31" s="113" t="s">
        <v>1</v>
      </c>
      <c r="D31" s="113" t="s">
        <v>1</v>
      </c>
      <c r="E31" s="113" t="s">
        <v>1</v>
      </c>
      <c r="F31" s="113" t="s">
        <v>1</v>
      </c>
      <c r="G31" s="74" t="s">
        <v>1</v>
      </c>
      <c r="H31" s="74" t="s">
        <v>1</v>
      </c>
      <c r="I31" s="112"/>
      <c r="J31" s="117"/>
    </row>
    <row r="32" spans="1:10" ht="12.75" customHeight="1">
      <c r="A32" s="34" t="s">
        <v>67</v>
      </c>
      <c r="B32" s="113" t="s">
        <v>1</v>
      </c>
      <c r="C32" s="113" t="s">
        <v>1</v>
      </c>
      <c r="D32" s="113" t="s">
        <v>1</v>
      </c>
      <c r="E32" s="113" t="s">
        <v>1</v>
      </c>
      <c r="F32" s="113" t="s">
        <v>1</v>
      </c>
      <c r="G32" s="74" t="s">
        <v>1</v>
      </c>
      <c r="H32" s="74" t="s">
        <v>1</v>
      </c>
      <c r="I32" s="112"/>
      <c r="J32" s="117"/>
    </row>
    <row r="33" spans="1:10" ht="12.75" customHeight="1">
      <c r="A33" s="34" t="s">
        <v>68</v>
      </c>
      <c r="B33" s="113" t="s">
        <v>1</v>
      </c>
      <c r="C33" s="113" t="s">
        <v>1</v>
      </c>
      <c r="D33" s="113" t="s">
        <v>1</v>
      </c>
      <c r="E33" s="113" t="s">
        <v>1</v>
      </c>
      <c r="F33" s="113" t="s">
        <v>1</v>
      </c>
      <c r="G33" s="74" t="s">
        <v>1</v>
      </c>
      <c r="H33" s="74" t="s">
        <v>1</v>
      </c>
      <c r="I33" s="112"/>
      <c r="J33" s="117"/>
    </row>
    <row r="34" spans="1:10" ht="12.75" customHeight="1">
      <c r="A34" s="62" t="s">
        <v>95</v>
      </c>
      <c r="B34" s="113" t="s">
        <v>1</v>
      </c>
      <c r="C34" s="113" t="s">
        <v>1</v>
      </c>
      <c r="D34" s="113" t="s">
        <v>1</v>
      </c>
      <c r="E34" s="113" t="s">
        <v>1</v>
      </c>
      <c r="F34" s="113" t="s">
        <v>1</v>
      </c>
      <c r="G34" s="74" t="s">
        <v>1</v>
      </c>
      <c r="H34" s="74" t="s">
        <v>1</v>
      </c>
      <c r="I34" s="112"/>
      <c r="J34" s="117"/>
    </row>
    <row r="35" ht="15" customHeight="1">
      <c r="F35" s="9"/>
    </row>
    <row r="36" spans="1:9" ht="15" customHeight="1">
      <c r="A36" s="42" t="s">
        <v>111</v>
      </c>
      <c r="G36" s="12"/>
      <c r="I36" s="2"/>
    </row>
    <row r="37" spans="1:14" ht="12.75" customHeight="1">
      <c r="A37" s="13" t="s">
        <v>7</v>
      </c>
      <c r="G37" s="12"/>
      <c r="K37" s="4"/>
      <c r="L37" s="4"/>
      <c r="M37" s="4"/>
      <c r="N37" s="4"/>
    </row>
    <row r="38" spans="1:14" ht="31.5" customHeight="1">
      <c r="A38" s="59"/>
      <c r="B38" s="54" t="s">
        <v>94</v>
      </c>
      <c r="C38" s="54">
        <v>41395</v>
      </c>
      <c r="D38" s="54">
        <v>41426</v>
      </c>
      <c r="E38" s="54" t="s">
        <v>97</v>
      </c>
      <c r="F38" s="54">
        <v>41760</v>
      </c>
      <c r="G38" s="54">
        <v>41791</v>
      </c>
      <c r="H38" s="58" t="s">
        <v>2</v>
      </c>
      <c r="I38" s="58" t="s">
        <v>43</v>
      </c>
      <c r="K38" s="4"/>
      <c r="L38" s="4"/>
      <c r="M38" s="4"/>
      <c r="N38" s="4"/>
    </row>
    <row r="39" spans="1:15" ht="12.75" customHeight="1">
      <c r="A39" s="43" t="s">
        <v>87</v>
      </c>
      <c r="B39" s="17">
        <v>50651.329725209995</v>
      </c>
      <c r="C39" s="17">
        <v>55389.69363692</v>
      </c>
      <c r="D39" s="17">
        <v>57504.56746579</v>
      </c>
      <c r="E39" s="17">
        <v>67334.18303821</v>
      </c>
      <c r="F39" s="17">
        <v>70960.51887791</v>
      </c>
      <c r="G39" s="17">
        <v>72616.28608742</v>
      </c>
      <c r="H39" s="16">
        <f>G39/F39-1</f>
        <v>0.023333640109915343</v>
      </c>
      <c r="I39" s="16">
        <f>G39/E39-1</f>
        <v>0.07844608504736095</v>
      </c>
      <c r="K39" s="134"/>
      <c r="L39" s="134"/>
      <c r="M39" s="134"/>
      <c r="N39" s="134"/>
      <c r="O39" s="4"/>
    </row>
    <row r="40" spans="1:15" ht="12.75" customHeight="1">
      <c r="A40" s="62" t="s">
        <v>53</v>
      </c>
      <c r="B40" s="33">
        <v>22840.58219495</v>
      </c>
      <c r="C40" s="33">
        <v>24772.14784412</v>
      </c>
      <c r="D40" s="33">
        <v>25672.87647775</v>
      </c>
      <c r="E40" s="33">
        <v>30229.96764498</v>
      </c>
      <c r="F40" s="33">
        <v>31953.59944087</v>
      </c>
      <c r="G40" s="33">
        <v>32313.57967425</v>
      </c>
      <c r="H40" s="16">
        <f aca="true" t="shared" si="0" ref="H40:H53">G40/F40-1</f>
        <v>0.011265717780750917</v>
      </c>
      <c r="I40" s="16">
        <f aca="true" t="shared" si="1" ref="I40:I53">G40/E40-1</f>
        <v>0.0689253807261685</v>
      </c>
      <c r="K40" s="134"/>
      <c r="L40" s="134"/>
      <c r="M40" s="134"/>
      <c r="N40" s="134"/>
      <c r="O40" s="4"/>
    </row>
    <row r="41" spans="1:15" ht="12.75" customHeight="1">
      <c r="A41" s="62" t="s">
        <v>54</v>
      </c>
      <c r="B41" s="33">
        <v>20805.539679499998</v>
      </c>
      <c r="C41" s="33">
        <v>23559.97044035</v>
      </c>
      <c r="D41" s="33">
        <v>24329.884258910002</v>
      </c>
      <c r="E41" s="33">
        <v>28351.13450765</v>
      </c>
      <c r="F41" s="33">
        <v>30358.93279436</v>
      </c>
      <c r="G41" s="33">
        <v>31174.98530516</v>
      </c>
      <c r="H41" s="16">
        <f t="shared" si="0"/>
        <v>0.02688014484328649</v>
      </c>
      <c r="I41" s="16">
        <f t="shared" si="1"/>
        <v>0.0996027441775933</v>
      </c>
      <c r="K41" s="134"/>
      <c r="L41" s="134"/>
      <c r="M41" s="134"/>
      <c r="N41" s="134"/>
      <c r="O41" s="4"/>
    </row>
    <row r="42" spans="1:15" ht="12.75" customHeight="1">
      <c r="A42" s="62" t="s">
        <v>55</v>
      </c>
      <c r="B42" s="33">
        <v>4805.33959318</v>
      </c>
      <c r="C42" s="33">
        <v>4500.696125220001</v>
      </c>
      <c r="D42" s="33">
        <v>4866.07743678</v>
      </c>
      <c r="E42" s="33">
        <v>6033.29587517</v>
      </c>
      <c r="F42" s="33">
        <v>5272.53909405</v>
      </c>
      <c r="G42" s="33">
        <v>5646.225198300001</v>
      </c>
      <c r="H42" s="16">
        <f t="shared" si="0"/>
        <v>0.0708740319577148</v>
      </c>
      <c r="I42" s="16">
        <f t="shared" si="1"/>
        <v>-0.06415575912048121</v>
      </c>
      <c r="K42" s="134"/>
      <c r="L42" s="134"/>
      <c r="M42" s="134"/>
      <c r="N42" s="134"/>
      <c r="O42" s="4"/>
    </row>
    <row r="43" spans="1:15" ht="12.75" customHeight="1">
      <c r="A43" s="62" t="s">
        <v>56</v>
      </c>
      <c r="B43" s="33">
        <v>2199.86825758</v>
      </c>
      <c r="C43" s="33">
        <v>2556.8792272299997</v>
      </c>
      <c r="D43" s="33">
        <v>2635.72929235</v>
      </c>
      <c r="E43" s="33">
        <v>2719.7850104100003</v>
      </c>
      <c r="F43" s="33">
        <v>3375.4475486300007</v>
      </c>
      <c r="G43" s="33">
        <v>3481.4959097099995</v>
      </c>
      <c r="H43" s="16">
        <f t="shared" si="0"/>
        <v>0.03141757042648785</v>
      </c>
      <c r="I43" s="16">
        <f t="shared" si="1"/>
        <v>0.28006290805506473</v>
      </c>
      <c r="K43" s="134"/>
      <c r="L43" s="134"/>
      <c r="M43" s="134"/>
      <c r="N43" s="134"/>
      <c r="O43" s="4"/>
    </row>
    <row r="44" spans="1:15" ht="12.75" customHeight="1">
      <c r="A44" s="63" t="s">
        <v>60</v>
      </c>
      <c r="B44" s="17">
        <v>26927.60385274</v>
      </c>
      <c r="C44" s="17">
        <v>28470.503451740005</v>
      </c>
      <c r="D44" s="17">
        <v>28730.39971538</v>
      </c>
      <c r="E44" s="17">
        <v>34485.862418690005</v>
      </c>
      <c r="F44" s="17">
        <v>33741.51284733</v>
      </c>
      <c r="G44" s="17">
        <v>35189.094621430006</v>
      </c>
      <c r="H44" s="16">
        <f t="shared" si="0"/>
        <v>0.04290210046745302</v>
      </c>
      <c r="I44" s="16">
        <f t="shared" si="1"/>
        <v>0.02039189840178901</v>
      </c>
      <c r="K44" s="134"/>
      <c r="L44" s="134"/>
      <c r="M44" s="134"/>
      <c r="N44" s="4"/>
      <c r="O44" s="4"/>
    </row>
    <row r="45" spans="1:15" ht="12.75" customHeight="1">
      <c r="A45" s="62" t="s">
        <v>53</v>
      </c>
      <c r="B45" s="33">
        <v>12390.061168600001</v>
      </c>
      <c r="C45" s="33">
        <v>12176.82721256</v>
      </c>
      <c r="D45" s="33">
        <v>11960.80378812</v>
      </c>
      <c r="E45" s="33">
        <v>14289.9706816</v>
      </c>
      <c r="F45" s="33">
        <v>13996.638829900001</v>
      </c>
      <c r="G45" s="33">
        <v>14971.83068796</v>
      </c>
      <c r="H45" s="16">
        <f t="shared" si="0"/>
        <v>0.06967328870248246</v>
      </c>
      <c r="I45" s="16">
        <f t="shared" si="1"/>
        <v>0.04771598357706752</v>
      </c>
      <c r="K45" s="134"/>
      <c r="L45" s="134"/>
      <c r="M45" s="134"/>
      <c r="N45" s="4"/>
      <c r="O45" s="4"/>
    </row>
    <row r="46" spans="1:15" ht="12.75" customHeight="1">
      <c r="A46" s="62" t="s">
        <v>54</v>
      </c>
      <c r="B46" s="33">
        <v>10359.23214716</v>
      </c>
      <c r="C46" s="33">
        <v>11973.94297639</v>
      </c>
      <c r="D46" s="33">
        <v>12408.65855506</v>
      </c>
      <c r="E46" s="33">
        <v>14521.07696716</v>
      </c>
      <c r="F46" s="33">
        <v>14720.74322631</v>
      </c>
      <c r="G46" s="33">
        <v>14937.72005095</v>
      </c>
      <c r="H46" s="16">
        <f t="shared" si="0"/>
        <v>0.014739529200686219</v>
      </c>
      <c r="I46" s="16">
        <f t="shared" si="1"/>
        <v>0.028692299113368458</v>
      </c>
      <c r="K46" s="134"/>
      <c r="L46" s="134"/>
      <c r="M46" s="134"/>
      <c r="N46" s="4"/>
      <c r="O46" s="4"/>
    </row>
    <row r="47" spans="1:15" ht="12.75" customHeight="1">
      <c r="A47" s="62" t="s">
        <v>55</v>
      </c>
      <c r="B47" s="33">
        <v>3912.72758677</v>
      </c>
      <c r="C47" s="33">
        <v>4041.0269947300003</v>
      </c>
      <c r="D47" s="33">
        <v>4056.01790556</v>
      </c>
      <c r="E47" s="33">
        <v>5263.489885770001</v>
      </c>
      <c r="F47" s="33">
        <v>4668.92659432</v>
      </c>
      <c r="G47" s="33">
        <v>4894.7743409899995</v>
      </c>
      <c r="H47" s="16">
        <f t="shared" si="0"/>
        <v>0.04837252034434547</v>
      </c>
      <c r="I47" s="16">
        <f t="shared" si="1"/>
        <v>-0.07005153477673332</v>
      </c>
      <c r="K47" s="134"/>
      <c r="L47" s="134"/>
      <c r="M47" s="134"/>
      <c r="N47" s="4"/>
      <c r="O47" s="4"/>
    </row>
    <row r="48" spans="1:15" ht="12.75" customHeight="1">
      <c r="A48" s="62" t="s">
        <v>56</v>
      </c>
      <c r="B48" s="33">
        <v>265.58295021</v>
      </c>
      <c r="C48" s="33">
        <v>278.70626805999996</v>
      </c>
      <c r="D48" s="33">
        <v>304.91946664</v>
      </c>
      <c r="E48" s="33">
        <v>411.32488416</v>
      </c>
      <c r="F48" s="33">
        <v>355.2041968</v>
      </c>
      <c r="G48" s="33">
        <v>384.76954152999997</v>
      </c>
      <c r="H48" s="16">
        <f t="shared" si="0"/>
        <v>0.08323478437572329</v>
      </c>
      <c r="I48" s="16">
        <f t="shared" si="1"/>
        <v>-0.0645605059470955</v>
      </c>
      <c r="K48" s="134"/>
      <c r="L48" s="134"/>
      <c r="M48" s="134"/>
      <c r="N48" s="4"/>
      <c r="O48" s="4"/>
    </row>
    <row r="49" spans="1:15" ht="12.75" customHeight="1">
      <c r="A49" s="63" t="s">
        <v>61</v>
      </c>
      <c r="B49" s="45">
        <f>+B39-B44</f>
        <v>23723.725872469993</v>
      </c>
      <c r="C49" s="45">
        <v>26919.190185179992</v>
      </c>
      <c r="D49" s="45">
        <f aca="true" t="shared" si="2" ref="D49:E53">+D39-D44</f>
        <v>28774.16775041</v>
      </c>
      <c r="E49" s="45">
        <f t="shared" si="2"/>
        <v>32848.32061952</v>
      </c>
      <c r="F49" s="45">
        <f aca="true" t="shared" si="3" ref="F49:G53">+F39-F44</f>
        <v>37219.00603058</v>
      </c>
      <c r="G49" s="45">
        <f t="shared" si="3"/>
        <v>37427.19146598999</v>
      </c>
      <c r="H49" s="16">
        <f t="shared" si="0"/>
        <v>0.005593524857674614</v>
      </c>
      <c r="I49" s="16">
        <f t="shared" si="1"/>
        <v>0.13939436659507698</v>
      </c>
      <c r="N49" s="4"/>
      <c r="O49" s="4"/>
    </row>
    <row r="50" spans="1:15" ht="12.75" customHeight="1">
      <c r="A50" s="62" t="s">
        <v>53</v>
      </c>
      <c r="B50" s="33">
        <f>+B40-B45</f>
        <v>10450.521026349998</v>
      </c>
      <c r="C50" s="33">
        <v>12595.320631560002</v>
      </c>
      <c r="D50" s="33">
        <f t="shared" si="2"/>
        <v>13712.07268963</v>
      </c>
      <c r="E50" s="33">
        <f t="shared" si="2"/>
        <v>15939.99696338</v>
      </c>
      <c r="F50" s="33">
        <f t="shared" si="3"/>
        <v>17956.960610969996</v>
      </c>
      <c r="G50" s="33">
        <f t="shared" si="3"/>
        <v>17341.748986289997</v>
      </c>
      <c r="H50" s="16">
        <f t="shared" si="0"/>
        <v>-0.03426034271658218</v>
      </c>
      <c r="I50" s="16">
        <f t="shared" si="1"/>
        <v>0.08793929046099147</v>
      </c>
      <c r="K50" s="134"/>
      <c r="L50" s="134"/>
      <c r="M50" s="134"/>
      <c r="N50" s="134"/>
      <c r="O50" s="134"/>
    </row>
    <row r="51" spans="1:15" ht="12.75" customHeight="1">
      <c r="A51" s="62" t="s">
        <v>54</v>
      </c>
      <c r="B51" s="33">
        <f>+B41-B46</f>
        <v>10446.307532339997</v>
      </c>
      <c r="C51" s="33">
        <v>11586.02746396</v>
      </c>
      <c r="D51" s="33">
        <f t="shared" si="2"/>
        <v>11921.225703850003</v>
      </c>
      <c r="E51" s="33">
        <f t="shared" si="2"/>
        <v>13830.057540490001</v>
      </c>
      <c r="F51" s="33">
        <f t="shared" si="3"/>
        <v>15638.18956805</v>
      </c>
      <c r="G51" s="33">
        <f t="shared" si="3"/>
        <v>16237.26525421</v>
      </c>
      <c r="H51" s="16">
        <f t="shared" si="0"/>
        <v>0.03830850646445394</v>
      </c>
      <c r="I51" s="16">
        <f t="shared" si="1"/>
        <v>0.1740562327143227</v>
      </c>
      <c r="J51" s="77"/>
      <c r="K51" s="127"/>
      <c r="L51" s="127"/>
      <c r="M51" s="127"/>
      <c r="N51" s="134"/>
      <c r="O51" s="127"/>
    </row>
    <row r="52" spans="1:15" ht="12.75" customHeight="1">
      <c r="A52" s="62" t="s">
        <v>55</v>
      </c>
      <c r="B52" s="33">
        <f>+B42-B47</f>
        <v>892.6120064099996</v>
      </c>
      <c r="C52" s="33">
        <v>459.6691304900005</v>
      </c>
      <c r="D52" s="33">
        <f t="shared" si="2"/>
        <v>810.0595312200003</v>
      </c>
      <c r="E52" s="33">
        <f t="shared" si="2"/>
        <v>769.8059893999989</v>
      </c>
      <c r="F52" s="33">
        <f t="shared" si="3"/>
        <v>603.6124997300003</v>
      </c>
      <c r="G52" s="33">
        <f t="shared" si="3"/>
        <v>751.4508573100011</v>
      </c>
      <c r="H52" s="16">
        <f t="shared" si="0"/>
        <v>0.24492262444222046</v>
      </c>
      <c r="I52" s="16">
        <f t="shared" si="1"/>
        <v>-0.02384384162080133</v>
      </c>
      <c r="J52" s="77"/>
      <c r="K52" s="127"/>
      <c r="L52" s="127"/>
      <c r="M52" s="127"/>
      <c r="N52" s="134"/>
      <c r="O52" s="127"/>
    </row>
    <row r="53" spans="1:15" ht="12.75" customHeight="1">
      <c r="A53" s="62" t="s">
        <v>56</v>
      </c>
      <c r="B53" s="33">
        <f>+B43-B48</f>
        <v>1934.2853073699998</v>
      </c>
      <c r="C53" s="33">
        <v>2278.1729591699996</v>
      </c>
      <c r="D53" s="33">
        <f t="shared" si="2"/>
        <v>2330.80982571</v>
      </c>
      <c r="E53" s="33">
        <f t="shared" si="2"/>
        <v>2308.46012625</v>
      </c>
      <c r="F53" s="33">
        <f t="shared" si="3"/>
        <v>3020.243351830001</v>
      </c>
      <c r="G53" s="33">
        <f t="shared" si="3"/>
        <v>3096.7263681799996</v>
      </c>
      <c r="H53" s="16">
        <f t="shared" si="0"/>
        <v>0.025323461536189473</v>
      </c>
      <c r="I53" s="16">
        <f t="shared" si="1"/>
        <v>0.34146842432600555</v>
      </c>
      <c r="J53" s="77"/>
      <c r="K53" s="127"/>
      <c r="L53" s="127"/>
      <c r="M53" s="127"/>
      <c r="N53" s="134"/>
      <c r="O53" s="127"/>
    </row>
    <row r="54" spans="1:15" ht="12.75" customHeight="1">
      <c r="A54" s="62"/>
      <c r="B54" s="33"/>
      <c r="C54" s="33"/>
      <c r="D54" s="33"/>
      <c r="E54" s="33"/>
      <c r="F54" s="33"/>
      <c r="G54" s="33"/>
      <c r="H54" s="33"/>
      <c r="I54" s="15"/>
      <c r="J54" s="15"/>
      <c r="K54" s="129"/>
      <c r="L54" s="129"/>
      <c r="M54" s="129"/>
      <c r="N54" s="134"/>
      <c r="O54" s="129"/>
    </row>
    <row r="55" spans="1:15" ht="12.75" customHeight="1">
      <c r="A55" s="81"/>
      <c r="B55" s="79"/>
      <c r="C55" s="79"/>
      <c r="D55" s="79"/>
      <c r="E55" s="79"/>
      <c r="F55" s="79"/>
      <c r="G55" s="79"/>
      <c r="H55" s="79"/>
      <c r="I55" s="81"/>
      <c r="K55" s="128"/>
      <c r="L55" s="128"/>
      <c r="M55" s="128"/>
      <c r="N55" s="128"/>
      <c r="O55" s="128"/>
    </row>
    <row r="56" spans="1:15" ht="12.75" customHeight="1">
      <c r="A56" s="81"/>
      <c r="B56" s="79"/>
      <c r="C56" s="79"/>
      <c r="D56" s="79"/>
      <c r="E56" s="79"/>
      <c r="F56" s="79"/>
      <c r="G56" s="79"/>
      <c r="H56" s="79"/>
      <c r="I56" s="81"/>
      <c r="K56" s="128"/>
      <c r="L56" s="128"/>
      <c r="M56" s="128"/>
      <c r="N56" s="128"/>
      <c r="O56" s="128"/>
    </row>
    <row r="57" spans="1:15" ht="15.75" customHeight="1">
      <c r="A57" s="42" t="s">
        <v>112</v>
      </c>
      <c r="B57" s="1"/>
      <c r="C57" s="14"/>
      <c r="D57" s="14"/>
      <c r="E57" s="14"/>
      <c r="F57" s="14"/>
      <c r="G57" s="14"/>
      <c r="H57" s="14"/>
      <c r="I57" s="2"/>
      <c r="K57" s="128"/>
      <c r="L57" s="128"/>
      <c r="M57" s="128"/>
      <c r="N57" s="128"/>
      <c r="O57" s="128"/>
    </row>
    <row r="58" spans="1:15" ht="12.75" customHeight="1">
      <c r="A58" s="13" t="s">
        <v>7</v>
      </c>
      <c r="B58" s="13"/>
      <c r="C58" s="13"/>
      <c r="D58" s="13"/>
      <c r="E58" s="13"/>
      <c r="F58" s="13"/>
      <c r="I58" s="2"/>
      <c r="K58" s="128"/>
      <c r="L58" s="128"/>
      <c r="M58" s="128"/>
      <c r="N58" s="128"/>
      <c r="O58" s="128"/>
    </row>
    <row r="59" spans="1:15" s="4" customFormat="1" ht="32.25" customHeight="1">
      <c r="A59" s="59"/>
      <c r="B59" s="54" t="s">
        <v>94</v>
      </c>
      <c r="C59" s="54">
        <v>41395</v>
      </c>
      <c r="D59" s="54">
        <v>41426</v>
      </c>
      <c r="E59" s="54" t="s">
        <v>97</v>
      </c>
      <c r="F59" s="54">
        <v>41760</v>
      </c>
      <c r="G59" s="54">
        <v>41791</v>
      </c>
      <c r="H59" s="58" t="s">
        <v>2</v>
      </c>
      <c r="I59" s="58" t="s">
        <v>43</v>
      </c>
      <c r="J59" s="67"/>
      <c r="K59" s="128"/>
      <c r="L59" s="128"/>
      <c r="M59" s="128"/>
      <c r="N59" s="128"/>
      <c r="O59" s="128"/>
    </row>
    <row r="60" spans="1:13" ht="12.75" customHeight="1">
      <c r="A60" s="43" t="s">
        <v>19</v>
      </c>
      <c r="B60" s="17">
        <v>40105.37341754</v>
      </c>
      <c r="C60" s="17">
        <v>45726.23464305</v>
      </c>
      <c r="D60" s="17">
        <v>46955.63254837</v>
      </c>
      <c r="E60" s="17">
        <v>53961.59959505</v>
      </c>
      <c r="F60" s="17">
        <v>65024.21886112001</v>
      </c>
      <c r="G60" s="17">
        <v>66760.34834247999</v>
      </c>
      <c r="H60" s="16">
        <f>G60/F60-1</f>
        <v>0.026699736064004664</v>
      </c>
      <c r="I60" s="16">
        <f>G60/E60-1</f>
        <v>0.23718253060467176</v>
      </c>
      <c r="J60" s="78"/>
      <c r="K60" s="135"/>
      <c r="L60" s="136"/>
      <c r="M60" s="12"/>
    </row>
    <row r="61" spans="1:13" ht="12.75" customHeight="1">
      <c r="A61" s="62" t="s">
        <v>57</v>
      </c>
      <c r="B61" s="33">
        <v>25562.927037960002</v>
      </c>
      <c r="C61" s="33">
        <v>29709.44476391</v>
      </c>
      <c r="D61" s="33">
        <v>30497.96316052</v>
      </c>
      <c r="E61" s="33">
        <v>35589.497712669996</v>
      </c>
      <c r="F61" s="33">
        <v>44191.86017137</v>
      </c>
      <c r="G61" s="33">
        <v>45418.76046872</v>
      </c>
      <c r="H61" s="16">
        <f aca="true" t="shared" si="4" ref="H61:H71">G61/F61-1</f>
        <v>0.027763038093265413</v>
      </c>
      <c r="I61" s="16">
        <f aca="true" t="shared" si="5" ref="I61:I71">G61/E61-1</f>
        <v>0.27618436302209326</v>
      </c>
      <c r="J61" s="78"/>
      <c r="K61" s="136"/>
      <c r="L61" s="136"/>
      <c r="M61" s="12"/>
    </row>
    <row r="62" spans="1:13" ht="12.75" customHeight="1">
      <c r="A62" s="62" t="s">
        <v>58</v>
      </c>
      <c r="B62" s="33">
        <v>14461.65337505</v>
      </c>
      <c r="C62" s="33">
        <v>15941.85291093</v>
      </c>
      <c r="D62" s="33">
        <v>16381.89747482</v>
      </c>
      <c r="E62" s="33">
        <v>18300.016493670002</v>
      </c>
      <c r="F62" s="33">
        <v>20494.45838389</v>
      </c>
      <c r="G62" s="33">
        <v>20952.82025891</v>
      </c>
      <c r="H62" s="16">
        <f t="shared" si="4"/>
        <v>0.02236516166635094</v>
      </c>
      <c r="I62" s="16">
        <f t="shared" si="5"/>
        <v>0.1449618237315582</v>
      </c>
      <c r="J62" s="78"/>
      <c r="K62" s="136"/>
      <c r="L62" s="136"/>
      <c r="M62" s="12"/>
    </row>
    <row r="63" spans="1:13" ht="12.75" customHeight="1">
      <c r="A63" s="62" t="s">
        <v>59</v>
      </c>
      <c r="B63" s="33">
        <v>80.79300453</v>
      </c>
      <c r="C63" s="33">
        <v>74.93696821</v>
      </c>
      <c r="D63" s="33">
        <v>75.77191303</v>
      </c>
      <c r="E63" s="33">
        <v>72.08538871</v>
      </c>
      <c r="F63" s="33">
        <v>337.90030586</v>
      </c>
      <c r="G63" s="33">
        <v>388.76761485000003</v>
      </c>
      <c r="H63" s="16">
        <f t="shared" si="4"/>
        <v>0.1505393990707884</v>
      </c>
      <c r="I63" s="16">
        <f t="shared" si="5"/>
        <v>4.393154171839383</v>
      </c>
      <c r="J63" s="78"/>
      <c r="K63" s="136"/>
      <c r="L63" s="136"/>
      <c r="M63" s="12"/>
    </row>
    <row r="64" spans="1:13" ht="12.75" customHeight="1">
      <c r="A64" s="63" t="s">
        <v>60</v>
      </c>
      <c r="B64" s="17">
        <v>18557.88985695</v>
      </c>
      <c r="C64" s="17">
        <v>22085.90909125</v>
      </c>
      <c r="D64" s="17">
        <v>22910.847361919998</v>
      </c>
      <c r="E64" s="17">
        <v>25037.123758519996</v>
      </c>
      <c r="F64" s="17">
        <v>31450.77250372</v>
      </c>
      <c r="G64" s="17">
        <v>31929.313897440003</v>
      </c>
      <c r="H64" s="16">
        <f t="shared" si="4"/>
        <v>0.015215568827869008</v>
      </c>
      <c r="I64" s="16">
        <f t="shared" si="5"/>
        <v>0.2752788301641331</v>
      </c>
      <c r="J64" s="78"/>
      <c r="L64" s="9"/>
      <c r="M64" s="12"/>
    </row>
    <row r="65" spans="1:13" ht="12.75" customHeight="1">
      <c r="A65" s="62" t="s">
        <v>57</v>
      </c>
      <c r="B65" s="33">
        <v>10893.94829188</v>
      </c>
      <c r="C65" s="33">
        <v>13785.733075250002</v>
      </c>
      <c r="D65" s="33">
        <v>14393.23526471</v>
      </c>
      <c r="E65" s="33">
        <v>15783.563455059999</v>
      </c>
      <c r="F65" s="33">
        <v>20629.71886399</v>
      </c>
      <c r="G65" s="33">
        <v>21010.9599945</v>
      </c>
      <c r="H65" s="16">
        <f t="shared" si="4"/>
        <v>0.018480190303294508</v>
      </c>
      <c r="I65" s="16">
        <f t="shared" si="5"/>
        <v>0.33119241762633567</v>
      </c>
      <c r="J65" s="78"/>
      <c r="K65" s="144"/>
      <c r="L65" s="136"/>
      <c r="M65" s="144"/>
    </row>
    <row r="66" spans="1:13" ht="12.75" customHeight="1">
      <c r="A66" s="62" t="s">
        <v>58</v>
      </c>
      <c r="B66" s="33">
        <v>7659.897274520001</v>
      </c>
      <c r="C66" s="33">
        <v>8295.648078619999</v>
      </c>
      <c r="D66" s="33">
        <v>8513.08405507</v>
      </c>
      <c r="E66" s="33">
        <v>9248.53188656</v>
      </c>
      <c r="F66" s="33">
        <v>10665.92015158</v>
      </c>
      <c r="G66" s="33">
        <v>10763.743892319999</v>
      </c>
      <c r="H66" s="16">
        <f t="shared" si="4"/>
        <v>0.009171617577270919</v>
      </c>
      <c r="I66" s="16">
        <f t="shared" si="5"/>
        <v>0.16383270602785194</v>
      </c>
      <c r="J66" s="78"/>
      <c r="K66" s="144"/>
      <c r="L66" s="136"/>
      <c r="M66" s="144"/>
    </row>
    <row r="67" spans="1:13" ht="12.75" customHeight="1">
      <c r="A67" s="62" t="s">
        <v>59</v>
      </c>
      <c r="B67" s="33">
        <v>4.0442905499999995</v>
      </c>
      <c r="C67" s="33">
        <v>4.52793738</v>
      </c>
      <c r="D67" s="33">
        <v>4.528042139999999</v>
      </c>
      <c r="E67" s="33">
        <v>5.0284169</v>
      </c>
      <c r="F67" s="33">
        <v>155.13348814999998</v>
      </c>
      <c r="G67" s="33">
        <v>154.61001062</v>
      </c>
      <c r="H67" s="16">
        <f t="shared" si="4"/>
        <v>-0.003374368334281397</v>
      </c>
      <c r="I67" s="16">
        <f t="shared" si="5"/>
        <v>29.747253796716816</v>
      </c>
      <c r="J67" s="78"/>
      <c r="K67" s="144"/>
      <c r="L67" s="136"/>
      <c r="M67" s="144"/>
    </row>
    <row r="68" spans="1:13" ht="12.75" customHeight="1">
      <c r="A68" s="63" t="s">
        <v>61</v>
      </c>
      <c r="B68" s="17">
        <v>21547.48356059</v>
      </c>
      <c r="C68" s="17">
        <v>23640.325551799997</v>
      </c>
      <c r="D68" s="17">
        <f aca="true" t="shared" si="6" ref="D68:G71">+D60-D64</f>
        <v>24044.78518645</v>
      </c>
      <c r="E68" s="17">
        <f t="shared" si="6"/>
        <v>28924.475836530004</v>
      </c>
      <c r="F68" s="17">
        <f t="shared" si="6"/>
        <v>33573.44635740001</v>
      </c>
      <c r="G68" s="17">
        <f t="shared" si="6"/>
        <v>34831.034445039986</v>
      </c>
      <c r="H68" s="16">
        <f t="shared" si="4"/>
        <v>0.03745781932103576</v>
      </c>
      <c r="I68" s="16">
        <f t="shared" si="5"/>
        <v>0.2042062453228739</v>
      </c>
      <c r="J68" s="78"/>
      <c r="K68" s="136"/>
      <c r="L68" s="136"/>
      <c r="M68" s="144"/>
    </row>
    <row r="69" spans="1:15" ht="12.75" customHeight="1">
      <c r="A69" s="62" t="s">
        <v>57</v>
      </c>
      <c r="B69" s="33">
        <v>14668.978746080002</v>
      </c>
      <c r="C69" s="33">
        <v>15923.711688659998</v>
      </c>
      <c r="D69" s="33">
        <f t="shared" si="6"/>
        <v>16104.727895810001</v>
      </c>
      <c r="E69" s="33">
        <f t="shared" si="6"/>
        <v>19805.934257609995</v>
      </c>
      <c r="F69" s="33">
        <f t="shared" si="6"/>
        <v>23562.141307379996</v>
      </c>
      <c r="G69" s="33">
        <f t="shared" si="6"/>
        <v>24407.80047422</v>
      </c>
      <c r="H69" s="16">
        <f t="shared" si="4"/>
        <v>0.035890590579521264</v>
      </c>
      <c r="I69" s="16">
        <f t="shared" si="5"/>
        <v>0.23234784871821113</v>
      </c>
      <c r="J69" s="78"/>
      <c r="K69" s="142"/>
      <c r="L69" s="142"/>
      <c r="M69" s="142"/>
      <c r="N69" s="142"/>
      <c r="O69" s="142"/>
    </row>
    <row r="70" spans="1:15" ht="12.75" customHeight="1">
      <c r="A70" s="62" t="s">
        <v>58</v>
      </c>
      <c r="B70" s="33">
        <v>6801.7561005299995</v>
      </c>
      <c r="C70" s="33">
        <v>7646.204832310001</v>
      </c>
      <c r="D70" s="33">
        <f t="shared" si="6"/>
        <v>7868.81341975</v>
      </c>
      <c r="E70" s="33">
        <f t="shared" si="6"/>
        <v>9051.484607110002</v>
      </c>
      <c r="F70" s="33">
        <f t="shared" si="6"/>
        <v>9828.53823231</v>
      </c>
      <c r="G70" s="33">
        <f t="shared" si="6"/>
        <v>10189.076366590001</v>
      </c>
      <c r="H70" s="16">
        <f t="shared" si="4"/>
        <v>0.03668278290812155</v>
      </c>
      <c r="I70" s="16">
        <f t="shared" si="5"/>
        <v>0.12568012970893339</v>
      </c>
      <c r="J70" s="78"/>
      <c r="K70" s="142"/>
      <c r="L70" s="142"/>
      <c r="M70" s="142"/>
      <c r="N70" s="142"/>
      <c r="O70" s="142"/>
    </row>
    <row r="71" spans="1:15" ht="12.75" customHeight="1">
      <c r="A71" s="62" t="s">
        <v>59</v>
      </c>
      <c r="B71" s="33">
        <v>76.74871398</v>
      </c>
      <c r="C71" s="33">
        <v>70.40903083</v>
      </c>
      <c r="D71" s="33">
        <f t="shared" si="6"/>
        <v>71.24387089</v>
      </c>
      <c r="E71" s="33">
        <f t="shared" si="6"/>
        <v>67.05697181000001</v>
      </c>
      <c r="F71" s="33">
        <f t="shared" si="6"/>
        <v>182.76681771000003</v>
      </c>
      <c r="G71" s="33">
        <f t="shared" si="6"/>
        <v>234.15760423000003</v>
      </c>
      <c r="H71" s="16">
        <f t="shared" si="4"/>
        <v>0.2811822581577299</v>
      </c>
      <c r="I71" s="16">
        <f t="shared" si="5"/>
        <v>2.491920346380461</v>
      </c>
      <c r="J71" s="78"/>
      <c r="K71" s="142"/>
      <c r="L71" s="142"/>
      <c r="M71" s="142"/>
      <c r="N71" s="142"/>
      <c r="O71" s="142"/>
    </row>
    <row r="72" spans="2:15" ht="12" customHeight="1">
      <c r="B72" s="12"/>
      <c r="C72" s="12"/>
      <c r="D72" s="12"/>
      <c r="E72" s="12"/>
      <c r="F72" s="16"/>
      <c r="G72" s="16"/>
      <c r="H72" s="118"/>
      <c r="I72" s="81"/>
      <c r="J72"/>
      <c r="K72" s="142"/>
      <c r="L72" s="142"/>
      <c r="M72" s="142"/>
      <c r="N72" s="142"/>
      <c r="O72" s="142"/>
    </row>
    <row r="73" spans="2:15" ht="11.25">
      <c r="B73" s="33"/>
      <c r="C73" s="33"/>
      <c r="I73" s="17"/>
      <c r="K73" s="142"/>
      <c r="L73" s="142"/>
      <c r="M73" s="142"/>
      <c r="N73" s="142"/>
      <c r="O73" s="142"/>
    </row>
    <row r="74" spans="2:15" ht="11.25">
      <c r="B74" s="17"/>
      <c r="C74" s="17"/>
      <c r="I74" s="33"/>
      <c r="K74" s="142"/>
      <c r="L74" s="142"/>
      <c r="M74" s="142"/>
      <c r="N74" s="142"/>
      <c r="O74" s="142"/>
    </row>
    <row r="75" spans="2:15" ht="11.25">
      <c r="B75" s="33"/>
      <c r="C75" s="33"/>
      <c r="I75" s="33"/>
      <c r="K75" s="142"/>
      <c r="L75" s="142"/>
      <c r="M75" s="142"/>
      <c r="N75" s="142"/>
      <c r="O75" s="142"/>
    </row>
    <row r="76" spans="2:15" ht="11.25">
      <c r="B76" s="33"/>
      <c r="C76" s="33"/>
      <c r="D76" s="33"/>
      <c r="F76" s="33"/>
      <c r="G76" s="33"/>
      <c r="I76" s="33"/>
      <c r="K76" s="142"/>
      <c r="L76" s="142"/>
      <c r="M76" s="142"/>
      <c r="N76" s="142"/>
      <c r="O76" s="142"/>
    </row>
    <row r="77" spans="2:9" ht="11.25">
      <c r="B77" s="33"/>
      <c r="C77" s="33"/>
      <c r="D77" s="33"/>
      <c r="F77" s="33"/>
      <c r="G77" s="33"/>
      <c r="I77" s="17"/>
    </row>
    <row r="78" spans="2:9" ht="11.25">
      <c r="B78" s="66"/>
      <c r="C78" s="66"/>
      <c r="D78" s="66"/>
      <c r="E78" s="66"/>
      <c r="F78" s="66"/>
      <c r="I78" s="33"/>
    </row>
    <row r="79" spans="3:6" ht="12.75">
      <c r="C79" s="12"/>
      <c r="D79" s="12"/>
      <c r="E79" s="12"/>
      <c r="F79" s="12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2014-06-09T05:35:25Z</cp:lastPrinted>
  <dcterms:created xsi:type="dcterms:W3CDTF">2008-11-05T07:26:31Z</dcterms:created>
  <dcterms:modified xsi:type="dcterms:W3CDTF">2014-07-17T10:52:36Z</dcterms:modified>
  <cp:category/>
  <cp:version/>
  <cp:contentType/>
  <cp:contentStatus/>
</cp:coreProperties>
</file>