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5386" yWindow="65326" windowWidth="10305" windowHeight="1143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<sst xmlns="http://schemas.openxmlformats.org/spreadsheetml/2006/main" count="735" uniqueCount="118">
  <si>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</si>
  <si>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</si>
  <si>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</si>
  <si>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</si>
  <si>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</si>
  <si>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</si>
  <si>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</si>
  <si>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</si>
  <si>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</si>
  <si>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</si>
  <si>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</si>
  <si>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</si>
  <si>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</si>
  <si>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</si>
  <si>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</si>
  <si>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</si>
  <si>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</si>
  <si>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</si>
  <si>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</si>
  <si>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</si>
  <si>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</si>
  <si>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</si>
  <si>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</si>
  <si>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</si>
  <si>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</si>
  <si>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</si>
  <si>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</si>
  <si>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</si>
  <si>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</si>
  <si>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</si>
  <si>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</si>
  <si>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</si>
  <si>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</si>
  <si>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</si>
  <si>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</si>
  <si>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</si>
  <si>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</si>
  <si>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</si>
  <si>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</si>
  <si>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</si>
  <si>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</si>
  <si>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</si>
  <si>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</si>
  <si>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</si>
  <si>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</si>
  <si>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</si>
  <si>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</si>
  <si>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</si>
  <si>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</si>
  <si>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</si>
  <si>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</si>
  <si>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</si>
  <si>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</si>
  <si>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</si>
  <si>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</si>
  <si>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</si>
  <si>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</si>
  <si>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</si>
  <si>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</si>
  <si>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</si>
  <si>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</si>
  <si>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</si>
  <si>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</si>
  <si>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</si>
  <si>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</si>
  <si>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</si>
  <si>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</si>
  <si>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</si>
  <si>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</si>
  <si>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</si>
  <si>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</si>
  <si>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</si>
  <si>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</si>
  <si>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</si>
  <si>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</si>
  <si>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</si>
  <si>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</si>
  <si>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</si>
  <si>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</si>
  <si>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</si>
  <si>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</si>
  <si>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</si>
  <si>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</si>
  <si>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</si>
  <si>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</si>
  <si>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</si>
  <si>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</si>
  <si>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</si>
  <si>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</si>
  <si>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</si>
  <si>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</si>
  <si>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</si>
  <si>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</si>
  <si>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</si>
  <si>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</si>
  <si>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</si>
  <si>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</si>
  <si>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</si>
  <si>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</si>
  <si>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</si>
  <si>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</si>
  <si>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</si>
  <si>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</si>
  <si>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</si>
  <si>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</si>
  <si>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</si>
  <si>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</si>
  <si>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</si>
  <si>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</si>
  <si>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</si>
  <si>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</si>
  <si>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</si>
  <si>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</si>
  <si>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</si>
  <si>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</si>
  <si>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</si>
  <si>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</si>
  <si>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Январь 2016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</si>
</sst>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" fontId="5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2955642"/>
        <c:axId val="5105645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2955642"/>
        <c:axId val="51056459"/>
      </c:lineChart>
      <c:catAx>
        <c:axId val="429556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56459"/>
        <c:crosses val="autoZero"/>
        <c:auto val="1"/>
        <c:lblOffset val="100"/>
        <c:tickLblSkip val="1"/>
        <c:noMultiLvlLbl val="0"/>
      </c:catAx>
      <c:valAx>
        <c:axId val="5105645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5564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6854948"/>
        <c:axId val="4193248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854948"/>
        <c:axId val="41932485"/>
      </c:lineChart>
      <c:catAx>
        <c:axId val="568549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32485"/>
        <c:crosses val="autoZero"/>
        <c:auto val="1"/>
        <c:lblOffset val="100"/>
        <c:tickLblSkip val="1"/>
        <c:noMultiLvlLbl val="0"/>
      </c:catAx>
      <c:valAx>
        <c:axId val="4193248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5494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1848046"/>
        <c:axId val="4108809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848046"/>
        <c:axId val="41088095"/>
      </c:lineChart>
      <c:catAx>
        <c:axId val="418480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8095"/>
        <c:crosses val="autoZero"/>
        <c:auto val="1"/>
        <c:lblOffset val="100"/>
        <c:tickLblSkip val="1"/>
        <c:noMultiLvlLbl val="0"/>
      </c:catAx>
      <c:valAx>
        <c:axId val="410880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4804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248536"/>
        <c:axId val="39801369"/>
      </c:lineChart>
      <c:catAx>
        <c:axId val="342485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01369"/>
        <c:crosses val="autoZero"/>
        <c:auto val="0"/>
        <c:lblOffset val="100"/>
        <c:tickLblSkip val="1"/>
        <c:noMultiLvlLbl val="0"/>
      </c:catAx>
      <c:valAx>
        <c:axId val="398013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4853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668002"/>
        <c:axId val="268542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4168844"/>
        <c:axId val="16193005"/>
      </c:lineChart>
      <c:catAx>
        <c:axId val="226680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85427"/>
        <c:crosses val="autoZero"/>
        <c:auto val="0"/>
        <c:lblOffset val="100"/>
        <c:tickLblSkip val="5"/>
        <c:noMultiLvlLbl val="0"/>
      </c:catAx>
      <c:valAx>
        <c:axId val="268542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68002"/>
        <c:crosses val="autoZero"/>
        <c:crossBetween val="between"/>
        <c:dispUnits/>
        <c:majorUnit val="2000"/>
        <c:minorUnit val="100"/>
      </c:valAx>
      <c:catAx>
        <c:axId val="24168844"/>
        <c:scaling>
          <c:orientation val="minMax"/>
        </c:scaling>
        <c:axPos val="b"/>
        <c:delete val="1"/>
        <c:majorTickMark val="out"/>
        <c:minorTickMark val="none"/>
        <c:tickLblPos val="none"/>
        <c:crossAx val="16193005"/>
        <c:crossesAt val="39"/>
        <c:auto val="0"/>
        <c:lblOffset val="100"/>
        <c:noMultiLvlLbl val="0"/>
      </c:catAx>
      <c:valAx>
        <c:axId val="1619300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6884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519318"/>
        <c:axId val="3656499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519318"/>
        <c:axId val="3656499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649536"/>
        <c:axId val="8974913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4999"/>
        <c:crosses val="autoZero"/>
        <c:auto val="0"/>
        <c:lblOffset val="100"/>
        <c:tickLblSkip val="1"/>
        <c:noMultiLvlLbl val="0"/>
      </c:catAx>
      <c:valAx>
        <c:axId val="3656499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9318"/>
        <c:crosses val="autoZero"/>
        <c:crossBetween val="between"/>
        <c:dispUnits/>
        <c:majorUnit val="1"/>
      </c:valAx>
      <c:catAx>
        <c:axId val="60649536"/>
        <c:scaling>
          <c:orientation val="minMax"/>
        </c:scaling>
        <c:axPos val="b"/>
        <c:delete val="1"/>
        <c:majorTickMark val="out"/>
        <c:minorTickMark val="none"/>
        <c:tickLblPos val="none"/>
        <c:crossAx val="8974913"/>
        <c:crosses val="autoZero"/>
        <c:auto val="0"/>
        <c:lblOffset val="100"/>
        <c:noMultiLvlLbl val="0"/>
      </c:catAx>
      <c:valAx>
        <c:axId val="89749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953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132" r="0.75000000000001132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665354"/>
        <c:axId val="5587932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6535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26" sqref="I2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19" t="s">
        <v>117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1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4" t="s">
        <v>87</v>
      </c>
      <c r="C6" s="164" t="s">
        <v>116</v>
      </c>
      <c r="D6" s="54">
        <v>42370</v>
      </c>
      <c r="E6" s="136"/>
      <c r="F6" s="136"/>
      <c r="G6" s="136"/>
    </row>
    <row r="7" spans="1:9" ht="26.25" customHeight="1">
      <c r="A7" s="29" t="s">
        <v>91</v>
      </c>
      <c r="B7" s="97">
        <v>4</v>
      </c>
      <c r="C7" s="137">
        <v>3.5</v>
      </c>
      <c r="D7" s="97">
        <f>89.3-100</f>
        <v>-10.700000000000003</v>
      </c>
      <c r="E7" s="137"/>
      <c r="F7" s="137"/>
      <c r="G7" s="137"/>
      <c r="H7" s="19"/>
      <c r="I7" s="19"/>
    </row>
    <row r="8" spans="1:9" ht="26.25" customHeight="1">
      <c r="A8" s="29" t="s">
        <v>92</v>
      </c>
      <c r="B8" s="69">
        <v>110.47536836915444</v>
      </c>
      <c r="C8" s="138">
        <v>103.35191559523442</v>
      </c>
      <c r="D8" s="69">
        <v>100</v>
      </c>
      <c r="E8" s="138"/>
      <c r="F8" s="138"/>
      <c r="G8" s="138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138"/>
      <c r="F9" s="138"/>
      <c r="G9" s="138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92"/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/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139"/>
      <c r="F12" s="139"/>
      <c r="G12" s="139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139"/>
      <c r="F13" s="139"/>
      <c r="G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0" s="25" customFormat="1" ht="31.5">
      <c r="A17" s="55"/>
      <c r="B17" s="164" t="s">
        <v>87</v>
      </c>
      <c r="C17" s="54">
        <v>42005</v>
      </c>
      <c r="D17" s="164" t="s">
        <v>116</v>
      </c>
      <c r="E17" s="54">
        <v>42370</v>
      </c>
      <c r="F17" s="57" t="s">
        <v>2</v>
      </c>
      <c r="G17" s="57" t="s">
        <v>36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58398.0154</v>
      </c>
      <c r="E18" s="70">
        <v>51148.9568</v>
      </c>
      <c r="F18" s="72">
        <f>E18-D18</f>
        <v>-7249.058599999997</v>
      </c>
      <c r="G18" s="72">
        <f>E18-D18</f>
        <v>-7249.058599999997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67055.3192</v>
      </c>
      <c r="E19" s="70">
        <v>60469.8499</v>
      </c>
      <c r="F19" s="72">
        <f>E19-D19</f>
        <v>-6585.469299999997</v>
      </c>
      <c r="G19" s="72">
        <f>E19-D19</f>
        <v>-6585.469299999997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143142.99196366</v>
      </c>
      <c r="E20" s="70">
        <v>133070.27449309998</v>
      </c>
      <c r="F20" s="72">
        <f>E20-D20</f>
        <v>-10072.71747056002</v>
      </c>
      <c r="G20" s="72">
        <f>E20-D20</f>
        <v>-10072.71747056002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30.519838492107603</v>
      </c>
      <c r="E21" s="92">
        <v>30.916993474727324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9"/>
      <c r="F24" s="170"/>
      <c r="G24" s="170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164" t="s">
        <v>87</v>
      </c>
      <c r="C27" s="54">
        <v>42005</v>
      </c>
      <c r="D27" s="164" t="s">
        <v>116</v>
      </c>
      <c r="E27" s="54">
        <v>42370</v>
      </c>
      <c r="F27" s="57" t="s">
        <v>2</v>
      </c>
      <c r="G27" s="57" t="s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106</v>
      </c>
      <c r="B28" s="172">
        <v>1957.55597687923</v>
      </c>
      <c r="C28" s="172">
        <v>1874.7924917599998</v>
      </c>
      <c r="D28" s="172">
        <v>1778.26210273</v>
      </c>
      <c r="E28" s="172">
        <v>1686.94417013</v>
      </c>
      <c r="F28" s="72">
        <f>E28-D28</f>
        <v>-91.31793259999995</v>
      </c>
      <c r="G28" s="72">
        <f>E28-D28</f>
        <v>-91.31793259999995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8"/>
      <c r="B32" s="164" t="s">
        <v>87</v>
      </c>
      <c r="C32" s="54">
        <v>42005</v>
      </c>
      <c r="D32" s="164" t="s">
        <v>116</v>
      </c>
      <c r="E32" s="54">
        <v>42370</v>
      </c>
      <c r="F32" s="57" t="s">
        <v>2</v>
      </c>
      <c r="G32" s="57" t="s">
        <v>36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108</v>
      </c>
      <c r="B33" s="96">
        <v>58.8865</v>
      </c>
      <c r="C33" s="96">
        <v>59.81</v>
      </c>
      <c r="D33" s="96">
        <v>75.8993</v>
      </c>
      <c r="E33" s="98">
        <v>75.8826</v>
      </c>
      <c r="F33" s="72">
        <f>E33-D33</f>
        <v>-0.01670000000000016</v>
      </c>
      <c r="G33" s="72">
        <f>E33-D33</f>
        <v>-0.01670000000000016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109</v>
      </c>
      <c r="B34" s="96">
        <v>58.8956</v>
      </c>
      <c r="C34" s="96">
        <v>59.81</v>
      </c>
      <c r="D34" s="96">
        <v>75.8969</v>
      </c>
      <c r="E34" s="96">
        <v>75.8826</v>
      </c>
      <c r="F34" s="72">
        <f>E34-D34</f>
        <v>-0.014300000000005753</v>
      </c>
      <c r="G34" s="72">
        <f>E34-D34</f>
        <v>-0.014300000000005753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110</v>
      </c>
      <c r="B35" s="96">
        <v>1.2097</v>
      </c>
      <c r="C35" s="96">
        <v>1.1286</v>
      </c>
      <c r="D35" s="96">
        <v>1.086</v>
      </c>
      <c r="E35" s="96">
        <v>1.0834</v>
      </c>
      <c r="F35" s="72">
        <f>E35-D35</f>
        <v>-0.0026000000000001577</v>
      </c>
      <c r="G35" s="72">
        <f>E35-D35</f>
        <v>-0.0026000000000001577</v>
      </c>
      <c r="H35" s="96"/>
      <c r="I35" s="96"/>
      <c r="J35" s="9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111</v>
      </c>
      <c r="B36" s="96"/>
      <c r="C36" s="96"/>
      <c r="D36" s="96"/>
      <c r="E36" s="96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112</v>
      </c>
      <c r="B37" s="96">
        <v>59.2205</v>
      </c>
      <c r="C37" s="96">
        <v>60.4026</v>
      </c>
      <c r="D37" s="96">
        <v>75.9737</v>
      </c>
      <c r="E37" s="96">
        <v>75.7808</v>
      </c>
      <c r="F37" s="72">
        <f>E37-D37</f>
        <v>-0.19289999999999452</v>
      </c>
      <c r="G37" s="72">
        <f>E37-D37</f>
        <v>-0.19289999999999452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113</v>
      </c>
      <c r="B38" s="96">
        <v>71.5211</v>
      </c>
      <c r="C38" s="96">
        <v>68.673</v>
      </c>
      <c r="D38" s="96">
        <v>82.8511</v>
      </c>
      <c r="E38" s="96">
        <v>82.6326</v>
      </c>
      <c r="F38" s="72">
        <f>E38-D38</f>
        <v>-0.2185000000000059</v>
      </c>
      <c r="G38" s="72">
        <f>E38-D38</f>
        <v>-0.2185000000000059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114</v>
      </c>
      <c r="B39" s="96">
        <v>1.0176</v>
      </c>
      <c r="C39" s="96">
        <v>0.8871</v>
      </c>
      <c r="D39" s="96">
        <v>1.0381</v>
      </c>
      <c r="E39" s="96">
        <v>0.9998</v>
      </c>
      <c r="F39" s="72">
        <f>E39-D39</f>
        <v>-0.0383</v>
      </c>
      <c r="G39" s="72">
        <f>E39-D39</f>
        <v>-0.0383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115</v>
      </c>
      <c r="B40" s="96">
        <v>0.3198</v>
      </c>
      <c r="C40" s="96">
        <v>0.3255</v>
      </c>
      <c r="D40" s="96">
        <v>0.2241</v>
      </c>
      <c r="E40" s="96">
        <v>0.208</v>
      </c>
      <c r="F40" s="72">
        <f>E40-D40</f>
        <v>-0.016100000000000003</v>
      </c>
      <c r="G40" s="72">
        <f>E40-D40</f>
        <v>-0.016100000000000003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3"/>
    </row>
    <row r="44" spans="3:7" ht="12.7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J31" sqref="J3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J3" s="129"/>
    </row>
    <row r="4" spans="1:12" ht="13.5" customHeight="1">
      <c r="A4" s="8" t="s">
        <v>73</v>
      </c>
      <c r="B4" s="162">
        <v>557.1744640000001</v>
      </c>
      <c r="C4" s="162">
        <v>383.06</v>
      </c>
      <c r="D4" s="162">
        <v>60.47</v>
      </c>
      <c r="E4" s="162">
        <v>42.95</v>
      </c>
      <c r="F4" s="70">
        <v>77.445</v>
      </c>
      <c r="G4" s="72">
        <f>F4-E4</f>
        <v>34.49499999999999</v>
      </c>
      <c r="H4" s="72">
        <f>F4-D4</f>
        <v>16.974999999999994</v>
      </c>
      <c r="I4" s="71"/>
      <c r="K4" s="125"/>
      <c r="L4" s="125"/>
    </row>
    <row r="5" spans="1:12" ht="13.5" customHeight="1">
      <c r="A5" s="46" t="s">
        <v>74</v>
      </c>
      <c r="B5" s="69">
        <v>-516.274464</v>
      </c>
      <c r="C5" s="69">
        <v>-295.16</v>
      </c>
      <c r="D5" s="69">
        <v>-60.47</v>
      </c>
      <c r="E5" s="69">
        <v>-42.95</v>
      </c>
      <c r="F5" s="69">
        <v>-77.445</v>
      </c>
      <c r="G5" s="72">
        <f>F5-E5</f>
        <v>-34.49499999999999</v>
      </c>
      <c r="H5" s="72">
        <f>F5-D5</f>
        <v>-16.974999999999994</v>
      </c>
      <c r="I5" s="69"/>
      <c r="J5" s="130"/>
      <c r="K5" s="125"/>
      <c r="L5" s="125"/>
    </row>
    <row r="6" spans="1:12" ht="13.5" customHeight="1">
      <c r="A6" s="51" t="s">
        <v>16</v>
      </c>
      <c r="B6" s="70">
        <v>20.45</v>
      </c>
      <c r="C6" s="70">
        <v>43.95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5"/>
      <c r="L6" s="125"/>
    </row>
    <row r="7" spans="1:12" ht="13.5" customHeight="1">
      <c r="A7" s="51" t="s">
        <v>17</v>
      </c>
      <c r="B7" s="70">
        <v>536.724464</v>
      </c>
      <c r="C7" s="70">
        <v>339.11</v>
      </c>
      <c r="D7" s="70">
        <v>60.47</v>
      </c>
      <c r="E7" s="70">
        <v>42.95</v>
      </c>
      <c r="F7" s="70">
        <v>77.445</v>
      </c>
      <c r="G7" s="72">
        <f>F7-E7</f>
        <v>34.49499999999999</v>
      </c>
      <c r="H7" s="72">
        <f>F7-D7</f>
        <v>16.974999999999994</v>
      </c>
      <c r="I7" s="89"/>
      <c r="K7" s="125"/>
      <c r="L7" s="125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4" t="s">
        <v>87</v>
      </c>
      <c r="C12" s="164" t="s">
        <v>116</v>
      </c>
      <c r="D12" s="54">
        <v>42005</v>
      </c>
      <c r="E12" s="54">
        <v>42339</v>
      </c>
      <c r="F12" s="54">
        <v>42370</v>
      </c>
      <c r="G12" s="57" t="s">
        <v>2</v>
      </c>
      <c r="H12" s="57" t="s">
        <v>3</v>
      </c>
      <c r="K12" s="125"/>
      <c r="L12" s="125"/>
    </row>
    <row r="13" spans="1:12" ht="12.75" customHeight="1">
      <c r="A13" s="8" t="s">
        <v>14</v>
      </c>
      <c r="B13" s="71">
        <f>B14+B18+B19+B20+B21+B23</f>
        <v>243680.71245112</v>
      </c>
      <c r="C13" s="71">
        <v>353838.48099969</v>
      </c>
      <c r="D13" s="71">
        <v>30550.27272727</v>
      </c>
      <c r="E13" s="71">
        <v>43668.8</v>
      </c>
      <c r="F13" s="71">
        <f>F19+F21</f>
        <v>21557.90063636</v>
      </c>
      <c r="G13" s="72">
        <f aca="true" t="shared" si="0" ref="G13:G22">F13-E13</f>
        <v>-22110.899363640005</v>
      </c>
      <c r="H13" s="72">
        <f aca="true" t="shared" si="1" ref="H13:H22">+F13-D13</f>
        <v>-8992.372090910001</v>
      </c>
      <c r="I13" s="140"/>
      <c r="J13" s="9"/>
      <c r="K13" s="125"/>
      <c r="L13" s="125"/>
    </row>
    <row r="14" spans="1:10" ht="12.75" customHeight="1">
      <c r="A14" s="46" t="s">
        <v>33</v>
      </c>
      <c r="B14" s="70">
        <v>421.43302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1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1"/>
      <c r="J15" s="9"/>
    </row>
    <row r="16" spans="1:10" ht="12.75" customHeight="1">
      <c r="A16" s="51" t="s">
        <v>17</v>
      </c>
      <c r="B16" s="70">
        <v>421.43302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1"/>
      <c r="J16" s="9"/>
    </row>
    <row r="17" spans="1:10" ht="12.75" customHeight="1" hidden="1">
      <c r="A17" s="103" t="s">
        <v>65</v>
      </c>
      <c r="B17" s="89" t="s">
        <v>1</v>
      </c>
      <c r="C17" s="89"/>
      <c r="D17" s="89" t="s">
        <v>1</v>
      </c>
      <c r="E17" s="89"/>
      <c r="F17" s="89"/>
      <c r="G17" s="70" t="s">
        <v>1</v>
      </c>
      <c r="H17" s="70" t="s">
        <v>1</v>
      </c>
      <c r="I17" s="141"/>
      <c r="J17" s="9"/>
    </row>
    <row r="18" spans="1:10" ht="12.75" customHeight="1">
      <c r="A18" s="46" t="s">
        <v>63</v>
      </c>
      <c r="B18" s="89">
        <v>4345.58918121</v>
      </c>
      <c r="C18" s="89">
        <v>139.3580909</v>
      </c>
      <c r="D18" s="89" t="s">
        <v>1</v>
      </c>
      <c r="E18" s="89" t="s">
        <v>1</v>
      </c>
      <c r="F18" s="89" t="s">
        <v>1</v>
      </c>
      <c r="G18" s="70" t="s">
        <v>1</v>
      </c>
      <c r="H18" s="70" t="s">
        <v>1</v>
      </c>
      <c r="I18" s="141"/>
      <c r="J18" s="9"/>
    </row>
    <row r="19" spans="1:10" ht="12.75" customHeight="1">
      <c r="A19" s="46" t="s">
        <v>32</v>
      </c>
      <c r="B19" s="89">
        <v>56724.64658991</v>
      </c>
      <c r="C19" s="89">
        <v>26663.29290879</v>
      </c>
      <c r="D19" s="89">
        <v>1967.27272727</v>
      </c>
      <c r="E19" s="89" t="s">
        <v>1</v>
      </c>
      <c r="F19" s="89">
        <v>349.10063636</v>
      </c>
      <c r="G19" s="72">
        <f>F19</f>
        <v>349.10063636</v>
      </c>
      <c r="H19" s="72">
        <f t="shared" si="1"/>
        <v>-1618.17209091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1475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325560.83</v>
      </c>
      <c r="D21" s="89">
        <v>28583</v>
      </c>
      <c r="E21" s="89">
        <v>43668.8</v>
      </c>
      <c r="F21" s="89">
        <v>21208.8</v>
      </c>
      <c r="G21" s="72">
        <f t="shared" si="0"/>
        <v>-22460.000000000004</v>
      </c>
      <c r="H21" s="72">
        <f t="shared" si="1"/>
        <v>-7374.200000000001</v>
      </c>
      <c r="I21" s="141"/>
      <c r="J21" s="9"/>
    </row>
    <row r="22" spans="1:10" s="9" customFormat="1" ht="27" customHeight="1" hidden="1">
      <c r="A22" s="102" t="s">
        <v>61</v>
      </c>
      <c r="B22" s="31" t="s">
        <v>1</v>
      </c>
      <c r="C22" s="173"/>
      <c r="D22" s="31" t="s">
        <v>1</v>
      </c>
      <c r="E22" s="31"/>
      <c r="F22" s="31"/>
      <c r="G22" s="72">
        <f t="shared" si="0"/>
        <v>0</v>
      </c>
      <c r="H22" s="72" t="e">
        <f t="shared" si="1"/>
        <v>#VALUE!</v>
      </c>
      <c r="I22" s="142"/>
      <c r="J22" s="11"/>
    </row>
    <row r="23" spans="1:10" ht="25.5" customHeight="1">
      <c r="A23" s="102" t="s">
        <v>62</v>
      </c>
      <c r="B23" s="70">
        <v>41369.54366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3"/>
      <c r="J23" s="11"/>
    </row>
    <row r="24" spans="1:10" ht="12.75" customHeight="1">
      <c r="A24" s="131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10.5</v>
      </c>
      <c r="C25" s="31">
        <v>10</v>
      </c>
      <c r="D25" s="31">
        <v>11</v>
      </c>
      <c r="E25" s="31">
        <v>10</v>
      </c>
      <c r="F25" s="31">
        <v>10</v>
      </c>
      <c r="G25" s="72">
        <f aca="true" t="shared" si="2" ref="G25:G31">F25-E25</f>
        <v>0</v>
      </c>
      <c r="H25" s="72">
        <f>+F25-D25</f>
        <v>-1</v>
      </c>
      <c r="I25" s="144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4"/>
      <c r="J26" s="11"/>
    </row>
    <row r="27" spans="1:10" ht="12.75" customHeight="1">
      <c r="A27" s="102" t="s">
        <v>15</v>
      </c>
      <c r="B27" s="31">
        <v>4.014916936652387</v>
      </c>
      <c r="C27" s="31" t="s">
        <v>1</v>
      </c>
      <c r="D27" s="31" t="s">
        <v>1</v>
      </c>
      <c r="E27" s="31" t="s">
        <v>1</v>
      </c>
      <c r="F27" s="31" t="s">
        <v>1</v>
      </c>
      <c r="G27" s="72" t="s">
        <v>1</v>
      </c>
      <c r="H27" s="72" t="s">
        <v>1</v>
      </c>
      <c r="I27" s="145"/>
      <c r="J27" s="128"/>
    </row>
    <row r="28" spans="1:10" ht="12.75" customHeight="1" hidden="1">
      <c r="A28" s="102" t="s">
        <v>64</v>
      </c>
      <c r="B28" s="31" t="s">
        <v>1</v>
      </c>
      <c r="C28" s="173"/>
      <c r="D28" s="31" t="s">
        <v>1</v>
      </c>
      <c r="E28" s="31"/>
      <c r="F28" s="31"/>
      <c r="G28" s="72">
        <f t="shared" si="2"/>
        <v>0</v>
      </c>
      <c r="H28" s="72" t="e">
        <f aca="true" t="shared" si="3" ref="H28:H31">+F28-D28</f>
        <v>#VALUE!</v>
      </c>
      <c r="I28" s="145"/>
      <c r="J28" s="128"/>
    </row>
    <row r="29" spans="1:10" ht="26.25" customHeight="1">
      <c r="A29" s="102" t="s">
        <v>54</v>
      </c>
      <c r="B29" s="31">
        <v>9.08163766059502</v>
      </c>
      <c r="C29" s="31">
        <v>12.124116691272176</v>
      </c>
      <c r="D29" s="31">
        <v>12</v>
      </c>
      <c r="E29" s="31" t="s">
        <v>1</v>
      </c>
      <c r="F29" s="31">
        <v>12</v>
      </c>
      <c r="G29" s="72">
        <f>F29</f>
        <v>12</v>
      </c>
      <c r="H29" s="72">
        <f t="shared" si="3"/>
        <v>0</v>
      </c>
      <c r="I29" s="145"/>
      <c r="J29" s="128"/>
    </row>
    <row r="30" spans="1:10" ht="12.75">
      <c r="A30" s="102" t="s">
        <v>67</v>
      </c>
      <c r="B30" s="31">
        <v>10.27573458502427</v>
      </c>
      <c r="C30" s="31">
        <v>11.14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5"/>
      <c r="J30" s="9"/>
    </row>
    <row r="31" spans="1:10" ht="12.75">
      <c r="A31" s="102" t="s">
        <v>70</v>
      </c>
      <c r="B31" s="31">
        <v>2.0076398266359448</v>
      </c>
      <c r="C31" s="31">
        <v>3.7610647511288726</v>
      </c>
      <c r="D31" s="31">
        <v>4.6081761886436</v>
      </c>
      <c r="E31" s="31">
        <v>4</v>
      </c>
      <c r="F31" s="31">
        <v>4</v>
      </c>
      <c r="G31" s="72">
        <f t="shared" si="2"/>
        <v>0</v>
      </c>
      <c r="H31" s="72">
        <f t="shared" si="3"/>
        <v>-0.6081761886435997</v>
      </c>
      <c r="I31" s="145"/>
      <c r="J31" s="9"/>
    </row>
    <row r="32" spans="1:14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  <c r="M32" s="2" t="s">
        <v>61</v>
      </c>
      <c r="N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4" t="s">
        <v>87</v>
      </c>
      <c r="C37" s="164" t="s">
        <v>116</v>
      </c>
      <c r="D37" s="54">
        <v>42005</v>
      </c>
      <c r="E37" s="54">
        <v>42339</v>
      </c>
      <c r="F37" s="54">
        <v>42370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f>SUM(B39:B41)</f>
        <v>137860</v>
      </c>
      <c r="C38" s="111">
        <v>130500</v>
      </c>
      <c r="D38" s="111">
        <v>10500</v>
      </c>
      <c r="E38" s="111">
        <v>15000</v>
      </c>
      <c r="F38" s="111">
        <v>12000</v>
      </c>
      <c r="G38" s="72">
        <f aca="true" t="shared" si="4" ref="G38:G61">F38-E38</f>
        <v>-3000</v>
      </c>
      <c r="H38" s="72">
        <f aca="true" t="shared" si="5" ref="H38:H57">F38-D38</f>
        <v>1500</v>
      </c>
    </row>
    <row r="39" spans="1:8" ht="12.75" customHeight="1">
      <c r="A39" s="50" t="s">
        <v>23</v>
      </c>
      <c r="B39" s="108">
        <v>125200</v>
      </c>
      <c r="C39" s="108">
        <v>128500</v>
      </c>
      <c r="D39" s="108">
        <v>10500</v>
      </c>
      <c r="E39" s="108">
        <v>13000</v>
      </c>
      <c r="F39" s="108">
        <v>12000</v>
      </c>
      <c r="G39" s="72">
        <f t="shared" si="4"/>
        <v>-1000</v>
      </c>
      <c r="H39" s="72">
        <f t="shared" si="5"/>
        <v>1500</v>
      </c>
    </row>
    <row r="40" spans="1:11" ht="12.75" customHeight="1">
      <c r="A40" s="50" t="s">
        <v>24</v>
      </c>
      <c r="B40" s="108" t="s">
        <v>1</v>
      </c>
      <c r="C40" s="108">
        <v>2000</v>
      </c>
      <c r="D40" s="108" t="s">
        <v>1</v>
      </c>
      <c r="E40" s="108">
        <v>2000</v>
      </c>
      <c r="F40" s="108" t="s">
        <v>1</v>
      </c>
      <c r="G40" s="72">
        <f>-E40</f>
        <v>-2000</v>
      </c>
      <c r="H40" s="72" t="s">
        <v>1</v>
      </c>
      <c r="J40" s="87"/>
      <c r="K40" s="163"/>
    </row>
    <row r="41" spans="1:10" ht="12.75" customHeight="1">
      <c r="A41" s="50" t="s">
        <v>25</v>
      </c>
      <c r="B41" s="108">
        <v>12660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08"/>
      <c r="C42" s="146"/>
      <c r="D42" s="108"/>
      <c r="E42" s="108"/>
      <c r="F42" s="108"/>
      <c r="G42" s="72">
        <f t="shared" si="4"/>
        <v>0</v>
      </c>
      <c r="H42" s="72">
        <f t="shared" si="5"/>
        <v>0</v>
      </c>
      <c r="J42" s="87"/>
    </row>
    <row r="43" spans="1:10" ht="12.75" customHeight="1" hidden="1">
      <c r="A43" s="50" t="s">
        <v>27</v>
      </c>
      <c r="B43" s="115"/>
      <c r="C43" s="147"/>
      <c r="D43" s="115"/>
      <c r="E43" s="115"/>
      <c r="F43" s="115"/>
      <c r="G43" s="72">
        <f t="shared" si="4"/>
        <v>0</v>
      </c>
      <c r="H43" s="72">
        <f t="shared" si="5"/>
        <v>0</v>
      </c>
      <c r="J43" s="87"/>
    </row>
    <row r="44" spans="1:10" ht="12.75" customHeight="1">
      <c r="A44" s="8" t="s">
        <v>7</v>
      </c>
      <c r="B44" s="111">
        <f>SUM(B45:B47)</f>
        <v>81773.20000000001</v>
      </c>
      <c r="C44" s="111">
        <v>69439.22</v>
      </c>
      <c r="D44" s="111">
        <v>3478</v>
      </c>
      <c r="E44" s="111">
        <v>8553.55</v>
      </c>
      <c r="F44" s="111">
        <v>9636.47</v>
      </c>
      <c r="G44" s="72">
        <f t="shared" si="4"/>
        <v>1082.92</v>
      </c>
      <c r="H44" s="72">
        <f t="shared" si="5"/>
        <v>6158.469999999999</v>
      </c>
      <c r="J44" s="87"/>
    </row>
    <row r="45" spans="1:10" ht="12.75" customHeight="1">
      <c r="A45" s="50" t="s">
        <v>23</v>
      </c>
      <c r="B45" s="108">
        <v>69340.85</v>
      </c>
      <c r="C45" s="108">
        <v>68639.22</v>
      </c>
      <c r="D45" s="108">
        <v>3478</v>
      </c>
      <c r="E45" s="108">
        <v>7753.55</v>
      </c>
      <c r="F45" s="108">
        <v>9636.47</v>
      </c>
      <c r="G45" s="72">
        <f t="shared" si="4"/>
        <v>1882.9199999999992</v>
      </c>
      <c r="H45" s="72">
        <f t="shared" si="5"/>
        <v>6158.469999999999</v>
      </c>
      <c r="J45" s="87"/>
    </row>
    <row r="46" spans="1:10" ht="12.75" customHeight="1">
      <c r="A46" s="50" t="s">
        <v>24</v>
      </c>
      <c r="B46" s="108" t="s">
        <v>1</v>
      </c>
      <c r="C46" s="108">
        <v>800</v>
      </c>
      <c r="D46" s="108" t="s">
        <v>1</v>
      </c>
      <c r="E46" s="108">
        <v>800</v>
      </c>
      <c r="F46" s="108" t="s">
        <v>1</v>
      </c>
      <c r="G46" s="72">
        <f>-E46</f>
        <v>-800</v>
      </c>
      <c r="H46" s="72" t="s">
        <v>1</v>
      </c>
      <c r="J46" s="87"/>
    </row>
    <row r="47" spans="1:10" ht="12.75" customHeight="1">
      <c r="A47" s="50" t="s">
        <v>25</v>
      </c>
      <c r="B47" s="108">
        <v>12432.35</v>
      </c>
      <c r="C47" s="108" t="s">
        <v>1</v>
      </c>
      <c r="D47" s="108" t="s">
        <v>1</v>
      </c>
      <c r="E47" s="108" t="s">
        <v>1</v>
      </c>
      <c r="F47" s="108" t="s">
        <v>1</v>
      </c>
      <c r="G47" s="72" t="s">
        <v>1</v>
      </c>
      <c r="H47" s="72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4"/>
        <v>0</v>
      </c>
      <c r="H48" s="72">
        <f t="shared" si="5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4"/>
        <v>0</v>
      </c>
      <c r="H49" s="72">
        <f t="shared" si="5"/>
        <v>0</v>
      </c>
      <c r="J49" s="87"/>
    </row>
    <row r="50" spans="1:10" ht="12.75" customHeight="1">
      <c r="A50" s="8" t="s">
        <v>9</v>
      </c>
      <c r="B50" s="111">
        <f>SUM(B51:B53)</f>
        <v>78756.17</v>
      </c>
      <c r="C50" s="111">
        <v>67939.68</v>
      </c>
      <c r="D50" s="111">
        <v>3478</v>
      </c>
      <c r="E50" s="111">
        <v>8553.55</v>
      </c>
      <c r="F50" s="111">
        <v>9636.47</v>
      </c>
      <c r="G50" s="72">
        <f t="shared" si="4"/>
        <v>1082.92</v>
      </c>
      <c r="H50" s="72">
        <f t="shared" si="5"/>
        <v>6158.469999999999</v>
      </c>
      <c r="I50" s="12"/>
      <c r="J50" s="87"/>
    </row>
    <row r="51" spans="1:10" ht="12.75" customHeight="1">
      <c r="A51" s="50" t="s">
        <v>23</v>
      </c>
      <c r="B51" s="108">
        <v>68172.62</v>
      </c>
      <c r="C51" s="108">
        <v>67139.68</v>
      </c>
      <c r="D51" s="108">
        <v>3478</v>
      </c>
      <c r="E51" s="108">
        <v>7753.55</v>
      </c>
      <c r="F51" s="108">
        <v>9636.47</v>
      </c>
      <c r="G51" s="72">
        <f t="shared" si="4"/>
        <v>1882.9199999999992</v>
      </c>
      <c r="H51" s="72">
        <f t="shared" si="5"/>
        <v>6158.469999999999</v>
      </c>
      <c r="I51" s="12"/>
      <c r="J51" s="87"/>
    </row>
    <row r="52" spans="1:10" ht="12.75" customHeight="1">
      <c r="A52" s="50" t="s">
        <v>24</v>
      </c>
      <c r="B52" s="108" t="s">
        <v>1</v>
      </c>
      <c r="C52" s="108">
        <v>800</v>
      </c>
      <c r="D52" s="108" t="s">
        <v>1</v>
      </c>
      <c r="E52" s="108">
        <v>800</v>
      </c>
      <c r="F52" s="108" t="s">
        <v>1</v>
      </c>
      <c r="G52" s="72">
        <f>-E52</f>
        <v>-800</v>
      </c>
      <c r="H52" s="72" t="s">
        <v>1</v>
      </c>
      <c r="J52" s="87"/>
    </row>
    <row r="53" spans="1:10" ht="12.75" customHeight="1">
      <c r="A53" s="50" t="s">
        <v>25</v>
      </c>
      <c r="B53" s="108">
        <v>10583.55</v>
      </c>
      <c r="C53" s="108" t="s">
        <v>1</v>
      </c>
      <c r="D53" s="108" t="s">
        <v>1</v>
      </c>
      <c r="E53" s="108" t="s">
        <v>1</v>
      </c>
      <c r="F53" s="108" t="s">
        <v>1</v>
      </c>
      <c r="G53" s="72" t="s">
        <v>1</v>
      </c>
      <c r="H53" s="72" t="s">
        <v>1</v>
      </c>
      <c r="J53" s="87"/>
    </row>
    <row r="54" spans="1:10" ht="12.75" customHeight="1" hidden="1">
      <c r="A54" s="50" t="s">
        <v>26</v>
      </c>
      <c r="B54" s="115"/>
      <c r="C54" s="147"/>
      <c r="D54" s="115"/>
      <c r="E54" s="115"/>
      <c r="F54" s="115"/>
      <c r="G54" s="72">
        <f t="shared" si="4"/>
        <v>0</v>
      </c>
      <c r="H54" s="72">
        <f t="shared" si="5"/>
        <v>0</v>
      </c>
      <c r="J54" s="87"/>
    </row>
    <row r="55" spans="1:10" ht="12.75" customHeight="1" hidden="1">
      <c r="A55" s="50" t="s">
        <v>27</v>
      </c>
      <c r="B55" s="115"/>
      <c r="C55" s="147"/>
      <c r="D55" s="115"/>
      <c r="E55" s="115"/>
      <c r="F55" s="115"/>
      <c r="G55" s="72">
        <f t="shared" si="4"/>
        <v>0</v>
      </c>
      <c r="H55" s="72">
        <f t="shared" si="5"/>
        <v>0</v>
      </c>
      <c r="J55" s="87"/>
    </row>
    <row r="56" spans="1:10" ht="23.25" customHeight="1">
      <c r="A56" s="8" t="s">
        <v>10</v>
      </c>
      <c r="B56" s="165">
        <v>6.35</v>
      </c>
      <c r="C56" s="165">
        <v>9.915861829975901</v>
      </c>
      <c r="D56" s="165">
        <v>10.99832757389992</v>
      </c>
      <c r="E56" s="165">
        <v>9.987525774119469</v>
      </c>
      <c r="F56" s="165">
        <v>10</v>
      </c>
      <c r="G56" s="72">
        <f t="shared" si="4"/>
        <v>0.012474225880531264</v>
      </c>
      <c r="H56" s="72">
        <f t="shared" si="5"/>
        <v>-0.9983275738999193</v>
      </c>
      <c r="I56" s="65"/>
      <c r="J56" s="87"/>
    </row>
    <row r="57" spans="1:10" ht="12" customHeight="1">
      <c r="A57" s="50" t="s">
        <v>23</v>
      </c>
      <c r="B57" s="166">
        <v>6.11</v>
      </c>
      <c r="C57" s="166">
        <v>9.917042933138283</v>
      </c>
      <c r="D57" s="166">
        <v>10.99832757389992</v>
      </c>
      <c r="E57" s="166">
        <v>10.001699012068064</v>
      </c>
      <c r="F57" s="166">
        <v>10</v>
      </c>
      <c r="G57" s="72">
        <f t="shared" si="4"/>
        <v>-0.0016990120680642207</v>
      </c>
      <c r="H57" s="72">
        <f t="shared" si="5"/>
        <v>-0.9983275738999193</v>
      </c>
      <c r="I57" s="65"/>
      <c r="J57" s="87"/>
    </row>
    <row r="58" spans="1:10" ht="12" customHeight="1">
      <c r="A58" s="50" t="s">
        <v>24</v>
      </c>
      <c r="B58" s="166" t="s">
        <v>1</v>
      </c>
      <c r="C58" s="166">
        <v>9.850159637749043</v>
      </c>
      <c r="D58" s="166" t="s">
        <v>1</v>
      </c>
      <c r="E58" s="166">
        <v>9.850159637749043</v>
      </c>
      <c r="F58" s="166" t="s">
        <v>1</v>
      </c>
      <c r="G58" s="72">
        <f>E58</f>
        <v>9.850159637749043</v>
      </c>
      <c r="H58" s="72" t="s">
        <v>1</v>
      </c>
      <c r="I58" s="65"/>
      <c r="J58" s="87"/>
    </row>
    <row r="59" spans="1:10" ht="12" customHeight="1">
      <c r="A59" s="50" t="s">
        <v>25</v>
      </c>
      <c r="B59" s="166">
        <v>4.81</v>
      </c>
      <c r="C59" s="166" t="s">
        <v>1</v>
      </c>
      <c r="D59" s="166" t="s">
        <v>1</v>
      </c>
      <c r="E59" s="166" t="s">
        <v>1</v>
      </c>
      <c r="F59" s="166" t="s">
        <v>1</v>
      </c>
      <c r="G59" s="72" t="s">
        <v>1</v>
      </c>
      <c r="H59" s="72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4"/>
        <v>0</v>
      </c>
      <c r="H60" s="72">
        <f aca="true" t="shared" si="6" ref="H60:H61">D60-C60</f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4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K28" sqref="K2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f>SUM(B5:B7)</f>
        <v>5375.5</v>
      </c>
      <c r="C4" s="111">
        <v>6638.4</v>
      </c>
      <c r="D4" s="111">
        <v>576.4</v>
      </c>
      <c r="E4" s="111">
        <v>740</v>
      </c>
      <c r="F4" s="111">
        <f>SUM(F5:F7)</f>
        <v>377</v>
      </c>
      <c r="G4" s="72">
        <f>F4-E4</f>
        <v>-363</v>
      </c>
      <c r="H4" s="72">
        <f>+F4-D4</f>
        <v>-199.39999999999998</v>
      </c>
      <c r="K4" s="88"/>
      <c r="L4" s="88"/>
      <c r="M4" s="88"/>
    </row>
    <row r="5" spans="1:13" ht="12.75" customHeight="1">
      <c r="A5" s="64" t="s">
        <v>5</v>
      </c>
      <c r="B5" s="108">
        <v>233</v>
      </c>
      <c r="C5" s="108">
        <v>393</v>
      </c>
      <c r="D5" s="108">
        <v>22</v>
      </c>
      <c r="E5" s="108">
        <v>100</v>
      </c>
      <c r="F5" s="108">
        <v>17</v>
      </c>
      <c r="G5" s="72">
        <f aca="true" t="shared" si="0" ref="G5:G25">F5-E5</f>
        <v>-83</v>
      </c>
      <c r="H5" s="72">
        <f aca="true" t="shared" si="1" ref="H5:H25">+F5-D5</f>
        <v>-5</v>
      </c>
      <c r="K5" s="88"/>
      <c r="L5" s="88"/>
      <c r="M5" s="88"/>
    </row>
    <row r="6" spans="1:13" ht="12.75" customHeight="1">
      <c r="A6" s="64" t="s">
        <v>28</v>
      </c>
      <c r="B6" s="108">
        <v>1332</v>
      </c>
      <c r="C6" s="108">
        <v>1508</v>
      </c>
      <c r="D6" s="108">
        <v>187</v>
      </c>
      <c r="E6" s="108">
        <v>140</v>
      </c>
      <c r="F6" s="108">
        <v>60</v>
      </c>
      <c r="G6" s="72">
        <f t="shared" si="0"/>
        <v>-80</v>
      </c>
      <c r="H6" s="72">
        <f t="shared" si="1"/>
        <v>-127</v>
      </c>
      <c r="K6" s="88"/>
      <c r="L6" s="88"/>
      <c r="M6" s="88"/>
    </row>
    <row r="7" spans="1:13" ht="12.75" customHeight="1">
      <c r="A7" s="64" t="s">
        <v>6</v>
      </c>
      <c r="B7" s="108">
        <v>3810.5</v>
      </c>
      <c r="C7" s="108">
        <v>4737.4</v>
      </c>
      <c r="D7" s="108">
        <v>367.4</v>
      </c>
      <c r="E7" s="108">
        <v>500</v>
      </c>
      <c r="F7" s="108">
        <v>300</v>
      </c>
      <c r="G7" s="72">
        <f t="shared" si="0"/>
        <v>-200</v>
      </c>
      <c r="H7" s="72">
        <f t="shared" si="1"/>
        <v>-67.39999999999998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f>SUM(B11:B13)</f>
        <v>7739.4349999999995</v>
      </c>
      <c r="C10" s="111">
        <v>4806.174</v>
      </c>
      <c r="D10" s="111">
        <v>308.4201</v>
      </c>
      <c r="E10" s="111">
        <v>147.64</v>
      </c>
      <c r="F10" s="111">
        <f>SUM(F11:F13)</f>
        <v>155.797</v>
      </c>
      <c r="G10" s="72">
        <f t="shared" si="0"/>
        <v>8.15700000000001</v>
      </c>
      <c r="H10" s="72">
        <f t="shared" si="1"/>
        <v>-152.6231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56.27</v>
      </c>
      <c r="C11" s="108">
        <v>35.55</v>
      </c>
      <c r="D11" s="108" t="s">
        <v>1</v>
      </c>
      <c r="E11" s="108" t="s">
        <v>1</v>
      </c>
      <c r="F11" s="108" t="s">
        <v>1</v>
      </c>
      <c r="G11" s="72" t="s">
        <v>1</v>
      </c>
      <c r="H11" s="72" t="s"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1522.705</v>
      </c>
      <c r="C12" s="108">
        <v>1184.16</v>
      </c>
      <c r="D12" s="108">
        <v>55.0001</v>
      </c>
      <c r="E12" s="108">
        <v>68.14</v>
      </c>
      <c r="F12" s="108">
        <v>60</v>
      </c>
      <c r="G12" s="72">
        <f t="shared" si="0"/>
        <v>-8.14</v>
      </c>
      <c r="H12" s="72">
        <f t="shared" si="1"/>
        <v>4.999899999999997</v>
      </c>
      <c r="K12" s="88"/>
      <c r="L12" s="88"/>
      <c r="M12" s="88"/>
    </row>
    <row r="13" spans="1:13" ht="12.75" customHeight="1">
      <c r="A13" s="120" t="s">
        <v>6</v>
      </c>
      <c r="B13" s="108">
        <v>6160.46</v>
      </c>
      <c r="C13" s="108">
        <v>3586.464</v>
      </c>
      <c r="D13" s="108">
        <v>253.42</v>
      </c>
      <c r="E13" s="108">
        <v>79.5</v>
      </c>
      <c r="F13" s="108">
        <v>95.797</v>
      </c>
      <c r="G13" s="72">
        <f t="shared" si="0"/>
        <v>16.296999999999997</v>
      </c>
      <c r="H13" s="72">
        <f t="shared" si="1"/>
        <v>-157.623</v>
      </c>
      <c r="K13" s="88"/>
      <c r="L13" s="88"/>
      <c r="M13" s="88"/>
    </row>
    <row r="14" spans="1:13" ht="12.75" customHeight="1" hidden="1">
      <c r="A14" s="120" t="s">
        <v>29</v>
      </c>
      <c r="B14" s="108"/>
      <c r="C14" s="146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0" t="s">
        <v>30</v>
      </c>
      <c r="B15" s="108"/>
      <c r="C15" s="146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f>SUM(B17:B19)</f>
        <v>3419.86</v>
      </c>
      <c r="C16" s="111">
        <v>3777.33</v>
      </c>
      <c r="D16" s="111">
        <v>282.52</v>
      </c>
      <c r="E16" s="111">
        <v>147.64</v>
      </c>
      <c r="F16" s="111">
        <f>SUM(F17:F19)</f>
        <v>155.79000000000002</v>
      </c>
      <c r="G16" s="72">
        <f t="shared" si="0"/>
        <v>8.150000000000034</v>
      </c>
      <c r="H16" s="72">
        <f t="shared" si="1"/>
        <v>-126.72999999999996</v>
      </c>
      <c r="K16" s="88"/>
      <c r="L16" s="88"/>
      <c r="M16" s="88"/>
    </row>
    <row r="17" spans="1:13" ht="12.75" customHeight="1">
      <c r="A17" s="64" t="s">
        <v>5</v>
      </c>
      <c r="B17" s="108">
        <v>15</v>
      </c>
      <c r="C17" s="108">
        <v>14</v>
      </c>
      <c r="D17" s="108">
        <v>4</v>
      </c>
      <c r="E17" s="108" t="s">
        <v>1</v>
      </c>
      <c r="F17" s="108"/>
      <c r="G17" s="72" t="s">
        <v>1</v>
      </c>
      <c r="H17" s="72">
        <f t="shared" si="1"/>
        <v>-4</v>
      </c>
      <c r="K17" s="88"/>
      <c r="L17" s="88"/>
      <c r="M17" s="88"/>
    </row>
    <row r="18" spans="1:13" ht="12.75" customHeight="1">
      <c r="A18" s="64" t="s">
        <v>28</v>
      </c>
      <c r="B18" s="108">
        <v>615.46</v>
      </c>
      <c r="C18" s="108">
        <v>878.87</v>
      </c>
      <c r="D18" s="108">
        <v>61</v>
      </c>
      <c r="E18" s="108">
        <v>68.14</v>
      </c>
      <c r="F18" s="108">
        <v>60</v>
      </c>
      <c r="G18" s="72">
        <f t="shared" si="0"/>
        <v>-8.14</v>
      </c>
      <c r="H18" s="72">
        <f t="shared" si="1"/>
        <v>-1</v>
      </c>
      <c r="I18" s="117"/>
      <c r="K18" s="88"/>
      <c r="L18" s="88"/>
      <c r="M18" s="88"/>
    </row>
    <row r="19" spans="1:13" ht="12.75" customHeight="1">
      <c r="A19" s="120" t="s">
        <v>6</v>
      </c>
      <c r="B19" s="108">
        <v>2789.4</v>
      </c>
      <c r="C19" s="108">
        <v>2884.46</v>
      </c>
      <c r="D19" s="108">
        <v>217.52</v>
      </c>
      <c r="E19" s="108">
        <v>79.5</v>
      </c>
      <c r="F19" s="108">
        <v>95.79</v>
      </c>
      <c r="G19" s="72">
        <f t="shared" si="0"/>
        <v>16.290000000000006</v>
      </c>
      <c r="H19" s="72">
        <f t="shared" si="1"/>
        <v>-121.73</v>
      </c>
      <c r="K19" s="88"/>
      <c r="L19" s="88"/>
      <c r="M19" s="88"/>
    </row>
    <row r="20" spans="1:13" ht="12.75" customHeight="1" hidden="1">
      <c r="A20" s="120" t="s">
        <v>29</v>
      </c>
      <c r="B20" s="108"/>
      <c r="C20" s="146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0" t="s">
        <v>30</v>
      </c>
      <c r="B21" s="108"/>
      <c r="C21" s="146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5">
        <v>9.46</v>
      </c>
      <c r="C22" s="165">
        <v>12.762447126132999</v>
      </c>
      <c r="D22" s="165">
        <v>11.340327056491574</v>
      </c>
      <c r="E22" s="165">
        <v>13.480039284746681</v>
      </c>
      <c r="F22" s="165">
        <v>14.714449579562231</v>
      </c>
      <c r="G22" s="72">
        <f t="shared" si="0"/>
        <v>1.2344102948155502</v>
      </c>
      <c r="H22" s="72">
        <f t="shared" si="1"/>
        <v>3.374122523070657</v>
      </c>
      <c r="J22" s="65"/>
      <c r="K22" s="88"/>
      <c r="L22" s="88"/>
      <c r="M22" s="88"/>
    </row>
    <row r="23" spans="1:13" ht="12.75" customHeight="1">
      <c r="A23" s="64" t="s">
        <v>5</v>
      </c>
      <c r="B23" s="166">
        <v>5.17</v>
      </c>
      <c r="C23" s="166">
        <v>8.065</v>
      </c>
      <c r="D23" s="166">
        <v>4.63</v>
      </c>
      <c r="E23" s="166" t="s">
        <v>1</v>
      </c>
      <c r="F23" s="166" t="s">
        <v>1</v>
      </c>
      <c r="G23" s="72" t="s">
        <v>1</v>
      </c>
      <c r="H23" s="72" t="s">
        <v>1</v>
      </c>
      <c r="J23" s="65"/>
      <c r="K23" s="88"/>
      <c r="L23" s="88"/>
      <c r="M23" s="88"/>
    </row>
    <row r="24" spans="1:13" ht="12.75" customHeight="1">
      <c r="A24" s="64" t="s">
        <v>28</v>
      </c>
      <c r="B24" s="166">
        <v>8.77</v>
      </c>
      <c r="C24" s="166">
        <v>12.084720693260245</v>
      </c>
      <c r="D24" s="166">
        <v>11.17</v>
      </c>
      <c r="E24" s="166">
        <v>13.2</v>
      </c>
      <c r="F24" s="166">
        <v>13.966666666666667</v>
      </c>
      <c r="G24" s="72">
        <f t="shared" si="0"/>
        <v>0.7666666666666675</v>
      </c>
      <c r="H24" s="72">
        <f t="shared" si="1"/>
        <v>2.796666666666667</v>
      </c>
      <c r="J24" s="65"/>
      <c r="K24" s="88"/>
      <c r="L24" s="88"/>
      <c r="M24" s="88"/>
    </row>
    <row r="25" spans="1:13" ht="12.75" customHeight="1">
      <c r="A25" s="64" t="s">
        <v>6</v>
      </c>
      <c r="B25" s="166">
        <v>9.74</v>
      </c>
      <c r="C25" s="166">
        <v>13.020777081458638</v>
      </c>
      <c r="D25" s="166">
        <v>11.511489518205222</v>
      </c>
      <c r="E25" s="166">
        <v>13.720062893081762</v>
      </c>
      <c r="F25" s="166">
        <v>15.182838500887359</v>
      </c>
      <c r="G25" s="72">
        <f t="shared" si="0"/>
        <v>1.4627756078055967</v>
      </c>
      <c r="H25" s="72">
        <f t="shared" si="1"/>
        <v>3.6713489826821366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82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4" t="s">
        <v>87</v>
      </c>
      <c r="C32" s="164" t="s">
        <v>116</v>
      </c>
      <c r="D32" s="54">
        <v>42005</v>
      </c>
      <c r="E32" s="54">
        <v>42339</v>
      </c>
      <c r="F32" s="54">
        <v>42370</v>
      </c>
      <c r="G32" s="57" t="s">
        <v>2</v>
      </c>
      <c r="H32" s="57" t="s">
        <v>3</v>
      </c>
    </row>
    <row r="33" spans="1:12" ht="12.75" customHeight="1">
      <c r="A33" s="155" t="s">
        <v>46</v>
      </c>
      <c r="B33" s="156">
        <f>B34+B35+B36</f>
        <v>4004.7</v>
      </c>
      <c r="C33" s="156">
        <v>7651.8</v>
      </c>
      <c r="D33" s="156">
        <f>D34</f>
        <v>442.8</v>
      </c>
      <c r="E33" s="156">
        <v>1200</v>
      </c>
      <c r="F33" s="156">
        <v>450</v>
      </c>
      <c r="G33" s="157">
        <f>+F33-E33</f>
        <v>-750</v>
      </c>
      <c r="H33" s="157">
        <f>+F33-D33</f>
        <v>7.199999999999989</v>
      </c>
      <c r="I33" s="108"/>
      <c r="J33" s="108"/>
      <c r="K33" s="104"/>
      <c r="L33" s="134"/>
    </row>
    <row r="34" spans="1:12" ht="12.75" customHeight="1">
      <c r="A34" s="158" t="s">
        <v>79</v>
      </c>
      <c r="B34" s="159">
        <v>3454.7</v>
      </c>
      <c r="C34" s="159">
        <v>5226.8</v>
      </c>
      <c r="D34" s="159">
        <v>442.8</v>
      </c>
      <c r="E34" s="159">
        <v>1200</v>
      </c>
      <c r="F34" s="159">
        <v>450</v>
      </c>
      <c r="G34" s="157">
        <f>+F34-E34</f>
        <v>-750</v>
      </c>
      <c r="H34" s="157">
        <f>+F34-D34</f>
        <v>7.199999999999989</v>
      </c>
      <c r="I34" s="108"/>
      <c r="J34" s="73"/>
      <c r="K34" s="134"/>
      <c r="L34" s="134"/>
    </row>
    <row r="35" spans="1:12" ht="12.75" customHeight="1">
      <c r="A35" s="158" t="s">
        <v>80</v>
      </c>
      <c r="B35" s="159">
        <v>100</v>
      </c>
      <c r="C35" s="159">
        <v>1410</v>
      </c>
      <c r="D35" s="159" t="s">
        <v>1</v>
      </c>
      <c r="E35" s="159" t="s">
        <v>1</v>
      </c>
      <c r="F35" s="159" t="s">
        <v>1</v>
      </c>
      <c r="G35" s="157" t="s">
        <v>1</v>
      </c>
      <c r="H35" s="157" t="s">
        <v>1</v>
      </c>
      <c r="I35" s="108"/>
      <c r="J35" s="73"/>
      <c r="K35" s="134"/>
      <c r="L35" s="134"/>
    </row>
    <row r="36" spans="1:12" ht="12.75" customHeight="1">
      <c r="A36" s="158" t="s">
        <v>81</v>
      </c>
      <c r="B36" s="159">
        <v>450</v>
      </c>
      <c r="C36" s="159">
        <v>1015</v>
      </c>
      <c r="D36" s="159" t="s">
        <v>1</v>
      </c>
      <c r="E36" s="159" t="s">
        <v>1</v>
      </c>
      <c r="F36" s="159" t="s">
        <v>1</v>
      </c>
      <c r="G36" s="157" t="s">
        <v>1</v>
      </c>
      <c r="H36" s="157" t="s">
        <v>1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48</v>
      </c>
      <c r="B38" s="156">
        <f>B39+B40+B41</f>
        <v>7656.31</v>
      </c>
      <c r="C38" s="156">
        <v>6319.1916</v>
      </c>
      <c r="D38" s="156">
        <f>D39</f>
        <v>520.8</v>
      </c>
      <c r="E38" s="156">
        <v>433.1</v>
      </c>
      <c r="F38" s="156">
        <v>389.5</v>
      </c>
      <c r="G38" s="157">
        <f>+F38-E38</f>
        <v>-43.60000000000002</v>
      </c>
      <c r="H38" s="157">
        <f>+F38-D38</f>
        <v>-131.29999999999995</v>
      </c>
      <c r="I38" s="73"/>
      <c r="J38" s="73"/>
      <c r="K38" s="134"/>
      <c r="L38" s="134"/>
    </row>
    <row r="39" spans="1:12" ht="12.75" customHeight="1">
      <c r="A39" s="158" t="s">
        <v>79</v>
      </c>
      <c r="B39" s="159">
        <v>6906.81</v>
      </c>
      <c r="C39" s="159">
        <v>3266.2676</v>
      </c>
      <c r="D39" s="159">
        <v>520.8</v>
      </c>
      <c r="E39" s="159">
        <v>433.1</v>
      </c>
      <c r="F39" s="159">
        <v>389.5</v>
      </c>
      <c r="G39" s="157">
        <f>+F39-E39</f>
        <v>-43.60000000000002</v>
      </c>
      <c r="H39" s="157">
        <f>+F39-D39</f>
        <v>-131.29999999999995</v>
      </c>
      <c r="I39" s="73"/>
      <c r="J39" s="114"/>
      <c r="K39" s="134"/>
      <c r="L39" s="134"/>
    </row>
    <row r="40" spans="1:12" ht="12.75" customHeight="1">
      <c r="A40" s="158" t="s">
        <v>80</v>
      </c>
      <c r="B40" s="159">
        <v>180.5</v>
      </c>
      <c r="C40" s="159">
        <v>1271.15</v>
      </c>
      <c r="D40" s="159" t="s">
        <v>1</v>
      </c>
      <c r="E40" s="159" t="s">
        <v>1</v>
      </c>
      <c r="F40" s="159" t="s">
        <v>1</v>
      </c>
      <c r="G40" s="157" t="s">
        <v>1</v>
      </c>
      <c r="H40" s="157" t="s">
        <v>1</v>
      </c>
      <c r="I40" s="73"/>
      <c r="J40" s="108"/>
      <c r="K40" s="134"/>
      <c r="L40" s="134"/>
    </row>
    <row r="41" spans="1:12" ht="12.75" customHeight="1">
      <c r="A41" s="158" t="s">
        <v>81</v>
      </c>
      <c r="B41" s="159">
        <v>569</v>
      </c>
      <c r="C41" s="159">
        <v>1781.774</v>
      </c>
      <c r="D41" s="159" t="s">
        <v>1</v>
      </c>
      <c r="E41" s="159" t="s">
        <v>1</v>
      </c>
      <c r="F41" s="159" t="s">
        <v>1</v>
      </c>
      <c r="G41" s="157" t="s">
        <v>1</v>
      </c>
      <c r="H41" s="157" t="s">
        <v>1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49</v>
      </c>
      <c r="B43" s="156">
        <f>B44+B45+B46</f>
        <v>4793.8</v>
      </c>
      <c r="C43" s="156">
        <v>5243.4619999999995</v>
      </c>
      <c r="D43" s="156">
        <f>D44</f>
        <v>456.85</v>
      </c>
      <c r="E43" s="156">
        <v>433.1</v>
      </c>
      <c r="F43" s="156">
        <v>389.5</v>
      </c>
      <c r="G43" s="157">
        <f>+F43-E43</f>
        <v>-43.60000000000002</v>
      </c>
      <c r="H43" s="157">
        <f>+F43-D43</f>
        <v>-67.35000000000002</v>
      </c>
      <c r="I43" s="108"/>
      <c r="J43" s="108"/>
      <c r="K43" s="134"/>
      <c r="L43" s="134"/>
    </row>
    <row r="44" spans="1:12" ht="12.75" customHeight="1">
      <c r="A44" s="158" t="s">
        <v>79</v>
      </c>
      <c r="B44" s="159">
        <v>4333.8</v>
      </c>
      <c r="C44" s="159">
        <v>3009.217</v>
      </c>
      <c r="D44" s="159">
        <v>456.85</v>
      </c>
      <c r="E44" s="159">
        <v>433.1</v>
      </c>
      <c r="F44" s="159">
        <v>389.5</v>
      </c>
      <c r="G44" s="157">
        <f>+F44-E44</f>
        <v>-43.60000000000002</v>
      </c>
      <c r="H44" s="157">
        <f>+F44-D44</f>
        <v>-67.35000000000002</v>
      </c>
      <c r="I44" s="108"/>
      <c r="J44" s="108"/>
      <c r="K44" s="134"/>
      <c r="L44" s="134"/>
    </row>
    <row r="45" spans="1:12" ht="12.75" customHeight="1">
      <c r="A45" s="158" t="s">
        <v>80</v>
      </c>
      <c r="B45" s="159">
        <v>50</v>
      </c>
      <c r="C45" s="159">
        <v>828.5</v>
      </c>
      <c r="D45" s="159" t="s">
        <v>1</v>
      </c>
      <c r="E45" s="159" t="s">
        <v>1</v>
      </c>
      <c r="F45" s="159" t="s">
        <v>1</v>
      </c>
      <c r="G45" s="157" t="s">
        <v>1</v>
      </c>
      <c r="H45" s="157" t="s">
        <v>1</v>
      </c>
      <c r="I45" s="108"/>
      <c r="J45" s="108"/>
      <c r="K45" s="134"/>
      <c r="L45" s="134"/>
    </row>
    <row r="46" spans="1:12" ht="12.75" customHeight="1">
      <c r="A46" s="158" t="s">
        <v>81</v>
      </c>
      <c r="B46" s="159">
        <v>410</v>
      </c>
      <c r="C46" s="159">
        <v>1405.745</v>
      </c>
      <c r="D46" s="159" t="s">
        <v>1</v>
      </c>
      <c r="E46" s="159" t="s">
        <v>1</v>
      </c>
      <c r="F46" s="159" t="s">
        <v>1</v>
      </c>
      <c r="G46" s="157" t="s">
        <v>1</v>
      </c>
      <c r="H46" s="157" t="s">
        <v>1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6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47</v>
      </c>
      <c r="B48" s="167">
        <v>14.41</v>
      </c>
      <c r="C48" s="167">
        <v>15.835829868668016</v>
      </c>
      <c r="D48" s="167">
        <v>14.48</v>
      </c>
      <c r="E48" s="167">
        <v>15.7</v>
      </c>
      <c r="F48" s="167">
        <v>16.2</v>
      </c>
      <c r="G48" s="157">
        <f>+F48-E48</f>
        <v>0.5</v>
      </c>
      <c r="H48" s="157">
        <f>+F48-D48</f>
        <v>1.7199999999999989</v>
      </c>
      <c r="I48" s="108"/>
      <c r="J48" s="108"/>
      <c r="K48" s="134"/>
      <c r="L48" s="134"/>
    </row>
    <row r="49" spans="1:12" ht="12.75" customHeight="1">
      <c r="A49" s="158" t="s">
        <v>79</v>
      </c>
      <c r="B49" s="168">
        <v>13.91</v>
      </c>
      <c r="C49" s="168">
        <v>15.49028830830261</v>
      </c>
      <c r="D49" s="168">
        <v>14.484101623886852</v>
      </c>
      <c r="E49" s="168">
        <v>15.7</v>
      </c>
      <c r="F49" s="168">
        <v>16.2</v>
      </c>
      <c r="G49" s="157">
        <f>+F49-E49</f>
        <v>0.5</v>
      </c>
      <c r="H49" s="157">
        <f>+F49-D49</f>
        <v>1.715898376113147</v>
      </c>
      <c r="I49" s="108"/>
      <c r="J49" s="114"/>
      <c r="K49" s="134"/>
      <c r="L49" s="134"/>
    </row>
    <row r="50" spans="1:9" ht="12.75" customHeight="1">
      <c r="A50" s="158" t="s">
        <v>80</v>
      </c>
      <c r="B50" s="168">
        <v>16.35</v>
      </c>
      <c r="C50" s="168">
        <v>16.2775</v>
      </c>
      <c r="D50" s="168" t="s">
        <v>1</v>
      </c>
      <c r="E50" s="168" t="s">
        <v>1</v>
      </c>
      <c r="F50" s="168"/>
      <c r="G50" s="157" t="s">
        <v>1</v>
      </c>
      <c r="H50" s="157" t="s">
        <v>1</v>
      </c>
      <c r="I50" s="108"/>
    </row>
    <row r="51" spans="1:12" ht="12.75" customHeight="1">
      <c r="A51" s="158" t="s">
        <v>81</v>
      </c>
      <c r="B51" s="168">
        <v>19.59</v>
      </c>
      <c r="C51" s="168">
        <v>17.72582827568521</v>
      </c>
      <c r="D51" s="168" t="s">
        <v>1</v>
      </c>
      <c r="E51" s="168" t="s">
        <v>1</v>
      </c>
      <c r="F51" s="168"/>
      <c r="G51" s="157" t="s">
        <v>1</v>
      </c>
      <c r="H51" s="157" t="s">
        <v>1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4" t="s">
        <v>87</v>
      </c>
      <c r="C6" s="164" t="s">
        <v>116</v>
      </c>
      <c r="D6" s="54">
        <v>42005</v>
      </c>
      <c r="E6" s="54">
        <v>42339</v>
      </c>
      <c r="F6" s="54">
        <v>42370</v>
      </c>
      <c r="G6" s="57" t="s">
        <v>2</v>
      </c>
      <c r="H6" s="57" t="s">
        <v>3</v>
      </c>
      <c r="I6" s="17"/>
      <c r="J6" s="111"/>
      <c r="K6" s="111"/>
      <c r="L6" s="134"/>
      <c r="M6" s="106"/>
    </row>
    <row r="7" spans="1:13" ht="12.75" customHeight="1">
      <c r="A7" s="109" t="s">
        <v>33</v>
      </c>
      <c r="B7" s="68">
        <v>6.772092990287637</v>
      </c>
      <c r="C7" s="68">
        <v>9.262475322986322</v>
      </c>
      <c r="D7" s="68">
        <v>10.024792173272749</v>
      </c>
      <c r="E7" s="68">
        <v>10.9807152542849</v>
      </c>
      <c r="F7" s="68">
        <v>9.96</v>
      </c>
      <c r="G7" s="72">
        <f>F7-E7</f>
        <v>-1.0207152542848998</v>
      </c>
      <c r="H7" s="72">
        <f>+F7-D7</f>
        <v>-0.06479217327274789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6.750200943585271</v>
      </c>
      <c r="C8" s="31">
        <v>8.871638409210826</v>
      </c>
      <c r="D8" s="31">
        <v>10.002983789057994</v>
      </c>
      <c r="E8" s="31">
        <v>8.17444730386624</v>
      </c>
      <c r="F8" s="31">
        <v>9.6727175512509</v>
      </c>
      <c r="G8" s="72">
        <f aca="true" t="shared" si="0" ref="G8:G10">F8-E8</f>
        <v>1.49827024738466</v>
      </c>
      <c r="H8" s="72">
        <f aca="true" t="shared" si="1" ref="H8:H10">+F8-D8</f>
        <v>-0.33026623780709485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6.80237807562149</v>
      </c>
      <c r="C9" s="31">
        <v>9.19006867709673</v>
      </c>
      <c r="D9" s="31">
        <v>10.04137484378593</v>
      </c>
      <c r="E9" s="31">
        <v>9.93472925513055</v>
      </c>
      <c r="F9" s="31">
        <v>9.99395086661979</v>
      </c>
      <c r="G9" s="72">
        <f t="shared" si="0"/>
        <v>0.05922161148923877</v>
      </c>
      <c r="H9" s="72">
        <f t="shared" si="1"/>
        <v>-0.04742397716614022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7.665585444741197</v>
      </c>
      <c r="C10" s="31">
        <v>10.121148970603327</v>
      </c>
      <c r="D10" s="31">
        <v>10.092562693857502</v>
      </c>
      <c r="E10" s="31">
        <v>14.434312718253999</v>
      </c>
      <c r="F10" s="31">
        <v>11</v>
      </c>
      <c r="G10" s="72">
        <f t="shared" si="0"/>
        <v>-3.4343127182539988</v>
      </c>
      <c r="H10" s="72">
        <f t="shared" si="1"/>
        <v>0.9074373061424978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9.474465523938452</v>
      </c>
      <c r="C11" s="31">
        <v>10.666666666666666</v>
      </c>
      <c r="D11" s="31">
        <v>10</v>
      </c>
      <c r="E11" s="116">
        <v>13</v>
      </c>
      <c r="F11" s="31" t="s">
        <v>1</v>
      </c>
      <c r="G11" s="72">
        <f>-E11</f>
        <v>-13</v>
      </c>
      <c r="H11" s="72" t="s">
        <v>1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10.548093168631008</v>
      </c>
      <c r="C17" s="91">
        <v>14.0577872369748</v>
      </c>
      <c r="D17" s="91" t="s">
        <v>1</v>
      </c>
      <c r="E17" s="91">
        <v>11.231148947899198</v>
      </c>
      <c r="F17" s="91">
        <v>14.175587366212302</v>
      </c>
      <c r="G17" s="72">
        <f>F17-E17</f>
        <v>2.944438418313103</v>
      </c>
      <c r="H17" s="72">
        <f>+F17</f>
        <v>14.175587366212302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7</v>
      </c>
      <c r="C19" s="110">
        <v>10.959183673469399</v>
      </c>
      <c r="D19" s="110" t="s">
        <v>1</v>
      </c>
      <c r="E19" s="110">
        <v>10.959183673469399</v>
      </c>
      <c r="F19" s="110">
        <v>10.5</v>
      </c>
      <c r="G19" s="72">
        <f>F19-E19</f>
        <v>-0.4591836734693988</v>
      </c>
      <c r="H19" s="72">
        <f>+F19</f>
        <v>10.5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11.75</v>
      </c>
      <c r="C20" s="110">
        <v>13</v>
      </c>
      <c r="D20" s="110" t="s">
        <v>1</v>
      </c>
      <c r="E20" s="110">
        <v>11</v>
      </c>
      <c r="F20" s="110" t="s">
        <v>1</v>
      </c>
      <c r="G20" s="72">
        <f>-E20</f>
        <v>-11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>
        <v>14.6666666666667</v>
      </c>
      <c r="G21" s="72">
        <f>F21</f>
        <v>14.6666666666667</v>
      </c>
      <c r="H21" s="72">
        <f>+F21</f>
        <v>14.6666666666667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 t="s">
        <v>1</v>
      </c>
      <c r="C22" s="104">
        <v>13</v>
      </c>
      <c r="D22" s="104" t="s">
        <v>1</v>
      </c>
      <c r="E22" s="104">
        <v>14</v>
      </c>
      <c r="F22" s="104" t="s">
        <v>1</v>
      </c>
      <c r="G22" s="72">
        <f>-E22</f>
        <v>-14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7.50369781915604</v>
      </c>
      <c r="C24" s="110">
        <v>18</v>
      </c>
      <c r="D24" s="110" t="s">
        <v>1</v>
      </c>
      <c r="E24" s="104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>
        <v>9.75</v>
      </c>
      <c r="C25" s="110" t="s">
        <v>1</v>
      </c>
      <c r="D25" s="110" t="s">
        <v>1</v>
      </c>
      <c r="E25" s="104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5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0.5</v>
      </c>
      <c r="C27" s="91">
        <v>1.405653102541816</v>
      </c>
      <c r="D27" s="91">
        <v>0.8113062050836319</v>
      </c>
      <c r="E27" s="91" t="s">
        <v>1</v>
      </c>
      <c r="F27" s="91" t="s">
        <v>1</v>
      </c>
      <c r="G27" s="72" t="s">
        <v>1</v>
      </c>
      <c r="H27" s="72">
        <f>-D27</f>
        <v>-0.8113062050836319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0.5</v>
      </c>
      <c r="C29" s="110">
        <v>1.405653102541816</v>
      </c>
      <c r="D29" s="110">
        <v>0.8113062050836319</v>
      </c>
      <c r="E29" s="110" t="s">
        <v>1</v>
      </c>
      <c r="F29" s="110" t="s">
        <v>1</v>
      </c>
      <c r="G29" s="72" t="s">
        <v>1</v>
      </c>
      <c r="H29" s="72">
        <f>-D29</f>
        <v>-0.8113062050836319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L59" sqref="L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f>B5+B15+B25</f>
        <v>50138.2695</v>
      </c>
      <c r="C4" s="17">
        <v>33556.77279999999</v>
      </c>
      <c r="D4" s="17">
        <v>5374.5116</v>
      </c>
      <c r="E4" s="17">
        <v>1410.1124</v>
      </c>
      <c r="F4" s="17">
        <v>1350.7887</v>
      </c>
      <c r="G4" s="72">
        <f>F4-E4</f>
        <v>-59.32369999999992</v>
      </c>
      <c r="H4" s="72">
        <f>+F4-D4</f>
        <v>-4023.7228999999998</v>
      </c>
      <c r="I4" s="12"/>
    </row>
    <row r="5" spans="1:10" ht="12.75" customHeight="1">
      <c r="A5" s="67" t="s">
        <v>35</v>
      </c>
      <c r="B5" s="111">
        <v>49459.660200000006</v>
      </c>
      <c r="C5" s="111">
        <v>32077.054799999998</v>
      </c>
      <c r="D5" s="111">
        <v>4997.143599999999</v>
      </c>
      <c r="E5" s="111">
        <v>611.9474</v>
      </c>
      <c r="F5" s="111">
        <v>1010.707</v>
      </c>
      <c r="G5" s="72">
        <f aca="true" t="shared" si="0" ref="G5:G17">F5-E5</f>
        <v>398.7596</v>
      </c>
      <c r="H5" s="72">
        <f aca="true" t="shared" si="1" ref="H5:H8">+F5-D5</f>
        <v>-3986.4365999999995</v>
      </c>
      <c r="I5" s="12"/>
      <c r="J5" s="112"/>
    </row>
    <row r="6" spans="1:10" ht="12.75" customHeight="1">
      <c r="A6" s="34" t="s">
        <v>18</v>
      </c>
      <c r="B6" s="73">
        <v>16820.9875</v>
      </c>
      <c r="C6" s="73">
        <v>12086.736599999998</v>
      </c>
      <c r="D6" s="73">
        <v>2180.1139</v>
      </c>
      <c r="E6" s="73">
        <v>205.9857</v>
      </c>
      <c r="F6" s="73">
        <v>341.4184</v>
      </c>
      <c r="G6" s="72">
        <f t="shared" si="0"/>
        <v>135.4327</v>
      </c>
      <c r="H6" s="72">
        <f t="shared" si="1"/>
        <v>-1838.6954999999998</v>
      </c>
      <c r="I6" s="12"/>
      <c r="J6" s="112"/>
    </row>
    <row r="7" spans="1:10" ht="12.75" customHeight="1">
      <c r="A7" s="34" t="s">
        <v>19</v>
      </c>
      <c r="B7" s="108">
        <v>31286.0543</v>
      </c>
      <c r="C7" s="108">
        <v>17633.879200000003</v>
      </c>
      <c r="D7" s="108">
        <v>2787.9211000000005</v>
      </c>
      <c r="E7" s="108">
        <v>151.4507</v>
      </c>
      <c r="F7" s="108">
        <v>591.1012</v>
      </c>
      <c r="G7" s="72">
        <f t="shared" si="0"/>
        <v>439.65049999999997</v>
      </c>
      <c r="H7" s="72">
        <f t="shared" si="1"/>
        <v>-2196.8199000000004</v>
      </c>
      <c r="I7" s="12"/>
      <c r="J7" s="112"/>
    </row>
    <row r="8" spans="1:10" ht="12.75" customHeight="1">
      <c r="A8" s="34" t="s">
        <v>20</v>
      </c>
      <c r="B8" s="108">
        <v>1277.4213</v>
      </c>
      <c r="C8" s="108">
        <v>2229.2565999999997</v>
      </c>
      <c r="D8" s="108">
        <v>21.987800000000004</v>
      </c>
      <c r="E8" s="108">
        <v>155.1518</v>
      </c>
      <c r="F8" s="108">
        <v>78.1874</v>
      </c>
      <c r="G8" s="72">
        <f>F8-E8</f>
        <v>-76.96440000000001</v>
      </c>
      <c r="H8" s="72">
        <f t="shared" si="1"/>
        <v>56.19959999999999</v>
      </c>
      <c r="I8" s="12"/>
      <c r="J8" s="112"/>
    </row>
    <row r="9" spans="1:10" ht="12.75" customHeight="1">
      <c r="A9" s="34" t="s">
        <v>21</v>
      </c>
      <c r="B9" s="108">
        <v>75.1971</v>
      </c>
      <c r="C9" s="108">
        <v>127.1824</v>
      </c>
      <c r="D9" s="108">
        <v>7.1208</v>
      </c>
      <c r="E9" s="108">
        <v>99.3592</v>
      </c>
      <c r="F9" s="108" t="s">
        <v>1</v>
      </c>
      <c r="G9" s="72">
        <f>-E9</f>
        <v>-99.3592</v>
      </c>
      <c r="H9" s="72">
        <f>-D9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563.4093</v>
      </c>
      <c r="C15" s="114">
        <v>1058.965</v>
      </c>
      <c r="D15" s="114" t="s">
        <v>1</v>
      </c>
      <c r="E15" s="114">
        <v>798.165</v>
      </c>
      <c r="F15" s="114">
        <v>340.0817</v>
      </c>
      <c r="G15" s="72">
        <f t="shared" si="0"/>
        <v>-458.08329999999995</v>
      </c>
      <c r="H15" s="72">
        <f>+F15</f>
        <v>340.0817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104</v>
      </c>
      <c r="C17" s="108">
        <v>490</v>
      </c>
      <c r="D17" s="108" t="s">
        <v>1</v>
      </c>
      <c r="E17" s="108">
        <v>490</v>
      </c>
      <c r="F17" s="108">
        <v>40.0817</v>
      </c>
      <c r="G17" s="72">
        <f t="shared" si="0"/>
        <v>-449.9183</v>
      </c>
      <c r="H17" s="72">
        <f>+F17</f>
        <v>40.0817</v>
      </c>
      <c r="I17" s="12"/>
      <c r="J17" s="112"/>
    </row>
    <row r="18" spans="1:10" ht="12.75" customHeight="1">
      <c r="A18" s="34" t="s">
        <v>20</v>
      </c>
      <c r="B18" s="108">
        <v>224.8404</v>
      </c>
      <c r="C18" s="108">
        <v>300.8</v>
      </c>
      <c r="D18" s="108" t="s">
        <v>1</v>
      </c>
      <c r="E18" s="108">
        <v>240</v>
      </c>
      <c r="F18" s="108" t="s">
        <v>1</v>
      </c>
      <c r="G18" s="72">
        <f>-E18</f>
        <v>-240</v>
      </c>
      <c r="H18" s="72" t="s">
        <v>1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 t="s">
        <v>1</v>
      </c>
      <c r="E19" s="108" t="s">
        <v>1</v>
      </c>
      <c r="F19" s="108">
        <v>300</v>
      </c>
      <c r="G19" s="72">
        <f>F19</f>
        <v>300</v>
      </c>
      <c r="H19" s="72">
        <f>+F19</f>
        <v>300</v>
      </c>
      <c r="I19" s="12"/>
      <c r="J19" s="112"/>
    </row>
    <row r="20" spans="1:10" ht="12.75" customHeight="1">
      <c r="A20" s="34" t="s">
        <v>22</v>
      </c>
      <c r="B20" s="108" t="s">
        <v>1</v>
      </c>
      <c r="C20" s="108">
        <v>168.165</v>
      </c>
      <c r="D20" s="108" t="s">
        <v>1</v>
      </c>
      <c r="E20" s="108">
        <v>68.165</v>
      </c>
      <c r="F20" s="108" t="s">
        <v>1</v>
      </c>
      <c r="G20" s="72">
        <f>-E20</f>
        <v>-68.165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72" t="s">
        <v>1</v>
      </c>
      <c r="H21" s="72" t="s">
        <v>1</v>
      </c>
      <c r="I21" s="12"/>
      <c r="J21" s="112"/>
    </row>
    <row r="22" spans="1:10" ht="12.75" customHeight="1">
      <c r="A22" s="34" t="s">
        <v>51</v>
      </c>
      <c r="B22" s="108">
        <v>104.10190000000001</v>
      </c>
      <c r="C22" s="108">
        <v>100</v>
      </c>
      <c r="D22" s="108" t="s">
        <v>1</v>
      </c>
      <c r="E22" s="108" t="s">
        <v>1</v>
      </c>
      <c r="F22" s="108" t="s">
        <v>1</v>
      </c>
      <c r="G22" s="72" t="s">
        <v>1</v>
      </c>
      <c r="H22" s="72" t="s">
        <v>1</v>
      </c>
      <c r="I22" s="12"/>
      <c r="J22" s="112"/>
    </row>
    <row r="23" spans="1:10" ht="12.75" customHeight="1">
      <c r="A23" s="34" t="s">
        <v>52</v>
      </c>
      <c r="B23" s="108">
        <v>130.467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115.2</v>
      </c>
      <c r="C25" s="114">
        <v>420.753</v>
      </c>
      <c r="D25" s="114">
        <v>377.368</v>
      </c>
      <c r="E25" s="114" t="s">
        <v>1</v>
      </c>
      <c r="F25" s="114" t="s">
        <v>1</v>
      </c>
      <c r="G25" s="72" t="s">
        <v>1</v>
      </c>
      <c r="H25" s="72">
        <f>-D25</f>
        <v>-377.368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115.2</v>
      </c>
      <c r="C27" s="108">
        <v>420.753</v>
      </c>
      <c r="D27" s="108">
        <v>377.368</v>
      </c>
      <c r="E27" s="108" t="s">
        <v>1</v>
      </c>
      <c r="F27" s="108" t="s">
        <v>1</v>
      </c>
      <c r="G27" s="72" t="s">
        <v>1</v>
      </c>
      <c r="H27" s="72">
        <f>-D27</f>
        <v>-377.368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4" t="s">
        <v>87</v>
      </c>
      <c r="C38" s="54">
        <v>42005</v>
      </c>
      <c r="D38" s="164" t="s">
        <v>116</v>
      </c>
      <c r="E38" s="54">
        <v>42370</v>
      </c>
      <c r="F38" s="57" t="s">
        <v>2</v>
      </c>
      <c r="G38" s="57" t="s">
        <v>36</v>
      </c>
      <c r="I38" s="2"/>
    </row>
    <row r="39" spans="1:12" ht="12.75" customHeight="1">
      <c r="A39" s="43" t="s">
        <v>60</v>
      </c>
      <c r="B39" s="17">
        <v>82534.65401928</v>
      </c>
      <c r="C39" s="17">
        <v>81916.99259441</v>
      </c>
      <c r="D39" s="17">
        <v>102877.68537795</v>
      </c>
      <c r="E39" s="17">
        <v>99415.72191328</v>
      </c>
      <c r="F39" s="16">
        <f>E39/D39-1</f>
        <v>-0.03365125733487784</v>
      </c>
      <c r="G39" s="16">
        <f>E39/D39-1</f>
        <v>-0.03365125733487784</v>
      </c>
      <c r="I39" s="123"/>
      <c r="J39" s="123"/>
      <c r="K39" s="123"/>
      <c r="L39" s="123"/>
    </row>
    <row r="40" spans="1:15" ht="12.75" customHeight="1">
      <c r="A40" s="61" t="s">
        <v>37</v>
      </c>
      <c r="B40" s="33">
        <v>37501.24031672</v>
      </c>
      <c r="C40" s="33">
        <v>36517.84439325</v>
      </c>
      <c r="D40" s="33">
        <v>42225.592244900006</v>
      </c>
      <c r="E40" s="33">
        <v>38578.556158479994</v>
      </c>
      <c r="F40" s="16">
        <f aca="true" t="shared" si="2" ref="F40:F53">E40/D40-1</f>
        <v>-0.08637027670962982</v>
      </c>
      <c r="G40" s="16">
        <f aca="true" t="shared" si="3" ref="G40:G53">E40/D40-1</f>
        <v>-0.08637027670962982</v>
      </c>
      <c r="I40" s="123"/>
      <c r="J40" s="123"/>
      <c r="K40" s="123"/>
      <c r="L40" s="123"/>
      <c r="M40" s="123"/>
      <c r="N40" s="123"/>
      <c r="O40" s="123"/>
    </row>
    <row r="41" spans="1:12" ht="12.75" customHeight="1">
      <c r="A41" s="61" t="s">
        <v>38</v>
      </c>
      <c r="B41" s="33">
        <v>34615.594705899995</v>
      </c>
      <c r="C41" s="33">
        <v>34957.32407011</v>
      </c>
      <c r="D41" s="33">
        <v>47128.88711009</v>
      </c>
      <c r="E41" s="33">
        <v>47294.40511423</v>
      </c>
      <c r="F41" s="16">
        <f t="shared" si="2"/>
        <v>0.0035120287002186057</v>
      </c>
      <c r="G41" s="16">
        <f t="shared" si="3"/>
        <v>0.0035120287002186057</v>
      </c>
      <c r="I41" s="123"/>
      <c r="J41" s="123"/>
      <c r="K41" s="123"/>
      <c r="L41" s="123"/>
    </row>
    <row r="42" spans="1:12" ht="12.75" customHeight="1">
      <c r="A42" s="61" t="s">
        <v>39</v>
      </c>
      <c r="B42" s="33">
        <v>6252.77739328</v>
      </c>
      <c r="C42" s="33">
        <v>5805.108411619999</v>
      </c>
      <c r="D42" s="33">
        <v>7108.0608438300005</v>
      </c>
      <c r="E42" s="33">
        <v>6796.057486469999</v>
      </c>
      <c r="F42" s="16">
        <f t="shared" si="2"/>
        <v>-0.043894300318325086</v>
      </c>
      <c r="G42" s="16">
        <f t="shared" si="3"/>
        <v>-0.043894300318325086</v>
      </c>
      <c r="I42" s="123"/>
      <c r="J42" s="123"/>
      <c r="K42" s="123"/>
      <c r="L42" s="123"/>
    </row>
    <row r="43" spans="1:12" ht="12.75" customHeight="1">
      <c r="A43" s="61" t="s">
        <v>40</v>
      </c>
      <c r="B43" s="33">
        <v>4165.04160338</v>
      </c>
      <c r="C43" s="33">
        <v>4636.71571943</v>
      </c>
      <c r="D43" s="33">
        <v>6415.14517913</v>
      </c>
      <c r="E43" s="33">
        <v>6746.7031541</v>
      </c>
      <c r="F43" s="16">
        <f t="shared" si="2"/>
        <v>0.05168362768291468</v>
      </c>
      <c r="G43" s="16">
        <f t="shared" si="3"/>
        <v>0.05168362768291468</v>
      </c>
      <c r="I43" s="123"/>
      <c r="J43" s="123"/>
      <c r="K43" s="123"/>
      <c r="L43" s="123"/>
    </row>
    <row r="44" spans="1:12" ht="12.75" customHeight="1">
      <c r="A44" s="62" t="s">
        <v>44</v>
      </c>
      <c r="B44" s="17">
        <v>36033.658588289996</v>
      </c>
      <c r="C44" s="17">
        <v>35608.22838051</v>
      </c>
      <c r="D44" s="17">
        <v>35383.464017800005</v>
      </c>
      <c r="E44" s="17">
        <v>32924.39280519</v>
      </c>
      <c r="F44" s="16">
        <f t="shared" si="2"/>
        <v>-0.06949775215261411</v>
      </c>
      <c r="G44" s="16">
        <f t="shared" si="3"/>
        <v>-0.06949775215261411</v>
      </c>
      <c r="I44" s="123"/>
      <c r="J44" s="123"/>
      <c r="K44" s="123"/>
      <c r="L44" s="123"/>
    </row>
    <row r="45" spans="1:12" ht="12.75" customHeight="1">
      <c r="A45" s="61" t="s">
        <v>37</v>
      </c>
      <c r="B45" s="33">
        <v>16204.947857129999</v>
      </c>
      <c r="C45" s="33">
        <v>16310.17403201</v>
      </c>
      <c r="D45" s="33">
        <v>12997.217447359999</v>
      </c>
      <c r="E45" s="33">
        <v>11052.995694460002</v>
      </c>
      <c r="F45" s="16">
        <f t="shared" si="2"/>
        <v>-0.1495875375459621</v>
      </c>
      <c r="G45" s="16">
        <f t="shared" si="3"/>
        <v>-0.1495875375459621</v>
      </c>
      <c r="I45" s="123"/>
      <c r="J45" s="123"/>
      <c r="K45" s="123"/>
      <c r="L45" s="4"/>
    </row>
    <row r="46" spans="1:12" ht="12.75" customHeight="1">
      <c r="A46" s="61" t="s">
        <v>38</v>
      </c>
      <c r="B46" s="33">
        <v>14001.55295276</v>
      </c>
      <c r="C46" s="33">
        <v>13929.34910528</v>
      </c>
      <c r="D46" s="33">
        <v>15860.4432707</v>
      </c>
      <c r="E46" s="33">
        <v>15597.77565041</v>
      </c>
      <c r="F46" s="16">
        <f t="shared" si="2"/>
        <v>-0.016561177755683665</v>
      </c>
      <c r="G46" s="16">
        <f t="shared" si="3"/>
        <v>-0.016561177755683665</v>
      </c>
      <c r="I46" s="123"/>
      <c r="J46" s="123"/>
      <c r="K46" s="123"/>
      <c r="L46" s="4"/>
    </row>
    <row r="47" spans="1:12" ht="12.75" customHeight="1">
      <c r="A47" s="61" t="s">
        <v>39</v>
      </c>
      <c r="B47" s="33">
        <v>5490.10313239</v>
      </c>
      <c r="C47" s="33">
        <v>4995.7787533499995</v>
      </c>
      <c r="D47" s="33">
        <v>6112.28155894</v>
      </c>
      <c r="E47" s="33">
        <v>5864.57404354</v>
      </c>
      <c r="F47" s="16">
        <f t="shared" si="2"/>
        <v>-0.04052619517137512</v>
      </c>
      <c r="G47" s="16">
        <f t="shared" si="3"/>
        <v>-0.04052619517137512</v>
      </c>
      <c r="I47" s="123"/>
      <c r="J47" s="123"/>
      <c r="K47" s="123"/>
      <c r="L47" s="4"/>
    </row>
    <row r="48" spans="1:12" ht="12.75" customHeight="1">
      <c r="A48" s="61" t="s">
        <v>40</v>
      </c>
      <c r="B48" s="33">
        <v>337.05464601</v>
      </c>
      <c r="C48" s="33">
        <v>372.92648986999995</v>
      </c>
      <c r="D48" s="33">
        <v>413.52174080000003</v>
      </c>
      <c r="E48" s="33">
        <v>409.04741678</v>
      </c>
      <c r="F48" s="16">
        <f t="shared" si="2"/>
        <v>-0.010820045425771307</v>
      </c>
      <c r="G48" s="16">
        <f t="shared" si="3"/>
        <v>-0.010820045425771307</v>
      </c>
      <c r="I48" s="123"/>
      <c r="J48" s="123"/>
      <c r="K48" s="123"/>
      <c r="L48" s="4"/>
    </row>
    <row r="49" spans="1:11" ht="12.75" customHeight="1">
      <c r="A49" s="62" t="s">
        <v>45</v>
      </c>
      <c r="B49" s="45">
        <f aca="true" t="shared" si="4" ref="B49">+B39-B44</f>
        <v>46500.995430990006</v>
      </c>
      <c r="C49" s="45">
        <v>46308.764213899995</v>
      </c>
      <c r="D49" s="45">
        <v>67494.22136015</v>
      </c>
      <c r="E49" s="45">
        <f>E39-E44</f>
        <v>66491.32910809</v>
      </c>
      <c r="F49" s="16">
        <f t="shared" si="2"/>
        <v>-0.014858935059174239</v>
      </c>
      <c r="G49" s="16">
        <f t="shared" si="3"/>
        <v>-0.014858935059174239</v>
      </c>
      <c r="I49" s="148"/>
      <c r="J49" s="148"/>
      <c r="K49" s="123"/>
    </row>
    <row r="50" spans="1:12" ht="12.75" customHeight="1">
      <c r="A50" s="61" t="s">
        <v>37</v>
      </c>
      <c r="B50" s="33">
        <f>+B40-B45</f>
        <v>21296.292459590004</v>
      </c>
      <c r="C50" s="33">
        <v>20207.67036124</v>
      </c>
      <c r="D50" s="33">
        <v>29228.374797540007</v>
      </c>
      <c r="E50" s="33">
        <f aca="true" t="shared" si="5" ref="E50:E53">E40-E45</f>
        <v>27525.560464019993</v>
      </c>
      <c r="F50" s="16">
        <f t="shared" si="2"/>
        <v>-0.05825894683899191</v>
      </c>
      <c r="G50" s="16">
        <f t="shared" si="3"/>
        <v>-0.05825894683899191</v>
      </c>
      <c r="I50" s="127"/>
      <c r="J50" s="127"/>
      <c r="K50" s="123"/>
      <c r="L50" s="127"/>
    </row>
    <row r="51" spans="1:12" ht="12.75" customHeight="1">
      <c r="A51" s="61" t="s">
        <v>38</v>
      </c>
      <c r="B51" s="33">
        <f aca="true" t="shared" si="6" ref="B51">+B41-B46</f>
        <v>20614.041753139994</v>
      </c>
      <c r="C51" s="33">
        <v>21027.97496483</v>
      </c>
      <c r="D51" s="33">
        <v>31268.443839389998</v>
      </c>
      <c r="E51" s="33">
        <f t="shared" si="5"/>
        <v>31696.62946382</v>
      </c>
      <c r="F51" s="16">
        <f t="shared" si="2"/>
        <v>0.013693857827699274</v>
      </c>
      <c r="G51" s="16">
        <f t="shared" si="3"/>
        <v>0.013693857827699274</v>
      </c>
      <c r="H51" s="75"/>
      <c r="I51" s="121"/>
      <c r="J51" s="121"/>
      <c r="K51" s="121"/>
      <c r="L51" s="121"/>
    </row>
    <row r="52" spans="1:12" ht="12.75" customHeight="1">
      <c r="A52" s="61" t="s">
        <v>39</v>
      </c>
      <c r="B52" s="33">
        <f aca="true" t="shared" si="7" ref="B52">+B42-B47</f>
        <v>762.6742608900004</v>
      </c>
      <c r="C52" s="33">
        <v>809.3296582699995</v>
      </c>
      <c r="D52" s="33">
        <v>995.7792848900008</v>
      </c>
      <c r="E52" s="33">
        <f t="shared" si="5"/>
        <v>931.483442929999</v>
      </c>
      <c r="F52" s="16">
        <f t="shared" si="2"/>
        <v>-0.0645683666407102</v>
      </c>
      <c r="G52" s="16">
        <f t="shared" si="3"/>
        <v>-0.0645683666407102</v>
      </c>
      <c r="H52" s="75"/>
      <c r="I52" s="121"/>
      <c r="J52" s="121"/>
      <c r="K52" s="121"/>
      <c r="L52" s="121"/>
    </row>
    <row r="53" spans="1:12" ht="12.75" customHeight="1">
      <c r="A53" s="61" t="s">
        <v>40</v>
      </c>
      <c r="B53" s="33">
        <f aca="true" t="shared" si="8" ref="B53">+B43-B48</f>
        <v>3827.9869573700003</v>
      </c>
      <c r="C53" s="33">
        <v>4263.7892295599995</v>
      </c>
      <c r="D53" s="33">
        <v>6001.62343833</v>
      </c>
      <c r="E53" s="33">
        <f t="shared" si="5"/>
        <v>6337.655737319999</v>
      </c>
      <c r="F53" s="16">
        <f t="shared" si="2"/>
        <v>0.055990233716413096</v>
      </c>
      <c r="G53" s="16">
        <f t="shared" si="3"/>
        <v>0.055990233716413096</v>
      </c>
      <c r="H53" s="75"/>
      <c r="I53" s="121"/>
      <c r="J53" s="121"/>
      <c r="K53" s="121"/>
      <c r="L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1" s="4" customFormat="1" ht="32.25" customHeight="1">
      <c r="A59" s="58"/>
      <c r="B59" s="164" t="s">
        <v>87</v>
      </c>
      <c r="C59" s="54">
        <v>42005</v>
      </c>
      <c r="D59" s="164" t="s">
        <v>116</v>
      </c>
      <c r="E59" s="54">
        <v>42370</v>
      </c>
      <c r="F59" s="57" t="s">
        <v>2</v>
      </c>
      <c r="G59" s="57" t="s">
        <v>36</v>
      </c>
      <c r="H59" s="66"/>
      <c r="I59" s="122"/>
      <c r="J59" s="122"/>
      <c r="K59" s="121"/>
    </row>
    <row r="60" spans="1:12" ht="12.75" customHeight="1">
      <c r="A60" s="43" t="s">
        <v>13</v>
      </c>
      <c r="B60" s="17">
        <v>78756.32171563999</v>
      </c>
      <c r="C60" s="17">
        <v>78457.12538976</v>
      </c>
      <c r="D60" s="17">
        <v>93953.51624837</v>
      </c>
      <c r="E60" s="17">
        <v>96328.86945923</v>
      </c>
      <c r="F60" s="16">
        <f>E60/D60-1</f>
        <v>0.025282217267746043</v>
      </c>
      <c r="G60" s="16">
        <f>E60/D60-1</f>
        <v>0.025282217267746043</v>
      </c>
      <c r="H60" s="76"/>
      <c r="I60" s="4"/>
      <c r="J60" s="4"/>
      <c r="K60" s="121"/>
      <c r="L60" s="4"/>
    </row>
    <row r="61" spans="1:12" ht="12.75" customHeight="1">
      <c r="A61" s="61" t="s">
        <v>41</v>
      </c>
      <c r="B61" s="33">
        <v>53137.92552443</v>
      </c>
      <c r="C61" s="33">
        <v>53036.914549</v>
      </c>
      <c r="D61" s="33">
        <v>65526.56994598</v>
      </c>
      <c r="E61" s="33">
        <v>64642.2404266</v>
      </c>
      <c r="F61" s="16">
        <f aca="true" t="shared" si="9" ref="F61:F71">E61/D61-1</f>
        <v>-0.013495739516184657</v>
      </c>
      <c r="G61" s="16">
        <f aca="true" t="shared" si="10" ref="G61:G71">E61/D61-1</f>
        <v>-0.013495739516184657</v>
      </c>
      <c r="H61" s="76"/>
      <c r="I61" s="2"/>
      <c r="K61" s="121"/>
      <c r="L61" s="4"/>
    </row>
    <row r="62" spans="1:12" ht="12.75" customHeight="1">
      <c r="A62" s="61" t="s">
        <v>42</v>
      </c>
      <c r="B62" s="33">
        <v>25106.657938070002</v>
      </c>
      <c r="C62" s="33">
        <v>24945.76223307</v>
      </c>
      <c r="D62" s="33">
        <v>27523.47089684</v>
      </c>
      <c r="E62" s="33">
        <v>30882.89125426</v>
      </c>
      <c r="F62" s="16">
        <f t="shared" si="9"/>
        <v>0.12205656655773378</v>
      </c>
      <c r="G62" s="16">
        <f t="shared" si="10"/>
        <v>0.12205656655773378</v>
      </c>
      <c r="H62" s="76"/>
      <c r="I62" s="2"/>
      <c r="K62" s="121"/>
      <c r="L62" s="4"/>
    </row>
    <row r="63" spans="1:12" ht="12.75" customHeight="1">
      <c r="A63" s="61" t="s">
        <v>43</v>
      </c>
      <c r="B63" s="33">
        <v>511.7382531399999</v>
      </c>
      <c r="C63" s="33">
        <v>474.4486076899999</v>
      </c>
      <c r="D63" s="33">
        <v>903.47540555</v>
      </c>
      <c r="E63" s="33">
        <v>803.73777837</v>
      </c>
      <c r="F63" s="16">
        <f t="shared" si="9"/>
        <v>-0.11039329523229657</v>
      </c>
      <c r="G63" s="16">
        <f>E63/D63-1</f>
        <v>-0.11039329523229657</v>
      </c>
      <c r="H63" s="76"/>
      <c r="I63" s="2"/>
      <c r="K63" s="121"/>
      <c r="L63" s="4"/>
    </row>
    <row r="64" spans="1:12" ht="12.75" customHeight="1">
      <c r="A64" s="62" t="s">
        <v>44</v>
      </c>
      <c r="B64" s="17">
        <v>33363.15788411</v>
      </c>
      <c r="C64" s="17">
        <v>32941.43320477</v>
      </c>
      <c r="D64" s="17">
        <v>42215.26383393</v>
      </c>
      <c r="E64" s="17">
        <v>46041.94747494</v>
      </c>
      <c r="F64" s="16">
        <f t="shared" si="9"/>
        <v>0.09064691994023133</v>
      </c>
      <c r="G64" s="16">
        <f t="shared" si="10"/>
        <v>0.09064691994023133</v>
      </c>
      <c r="H64" s="76"/>
      <c r="I64" s="2"/>
      <c r="K64" s="121"/>
      <c r="L64" s="4"/>
    </row>
    <row r="65" spans="1:12" ht="12.75" customHeight="1">
      <c r="A65" s="61" t="s">
        <v>41</v>
      </c>
      <c r="B65" s="33">
        <v>21916.231668760007</v>
      </c>
      <c r="C65" s="33">
        <v>21627.926950279998</v>
      </c>
      <c r="D65" s="33">
        <v>30202.87464953</v>
      </c>
      <c r="E65" s="33">
        <v>30087.379557739994</v>
      </c>
      <c r="F65" s="16">
        <f t="shared" si="9"/>
        <v>-0.0038239767945996705</v>
      </c>
      <c r="G65" s="16">
        <f t="shared" si="10"/>
        <v>-0.0038239767945996705</v>
      </c>
      <c r="H65" s="76"/>
      <c r="I65" s="12"/>
      <c r="J65" s="12"/>
      <c r="K65" s="121"/>
      <c r="L65" s="4"/>
    </row>
    <row r="66" spans="1:12" ht="12.75" customHeight="1">
      <c r="A66" s="61" t="s">
        <v>42</v>
      </c>
      <c r="B66" s="33">
        <v>11289.14837355</v>
      </c>
      <c r="C66" s="33">
        <v>11164.28794266</v>
      </c>
      <c r="D66" s="33">
        <v>11847.75926779</v>
      </c>
      <c r="E66" s="33">
        <v>15789.85490554</v>
      </c>
      <c r="F66" s="16">
        <f>E66/D66-1</f>
        <v>0.3327292147526333</v>
      </c>
      <c r="G66" s="16">
        <f t="shared" si="10"/>
        <v>0.3327292147526333</v>
      </c>
      <c r="H66" s="76"/>
      <c r="I66" s="12"/>
      <c r="J66" s="12"/>
      <c r="K66" s="121"/>
      <c r="L66" s="4"/>
    </row>
    <row r="67" spans="1:11" ht="12.75" customHeight="1">
      <c r="A67" s="61" t="s">
        <v>43</v>
      </c>
      <c r="B67" s="33">
        <v>157.7778418</v>
      </c>
      <c r="C67" s="33">
        <v>149.21831183</v>
      </c>
      <c r="D67" s="33">
        <v>164.62991661</v>
      </c>
      <c r="E67" s="33">
        <v>164.71301165999998</v>
      </c>
      <c r="F67" s="16">
        <f t="shared" si="9"/>
        <v>0.0005047384564789148</v>
      </c>
      <c r="G67" s="16">
        <f t="shared" si="10"/>
        <v>0.0005047384564789148</v>
      </c>
      <c r="H67" s="76"/>
      <c r="I67" s="132"/>
      <c r="K67" s="121"/>
    </row>
    <row r="68" spans="1:11" ht="12.75" customHeight="1">
      <c r="A68" s="62" t="s">
        <v>45</v>
      </c>
      <c r="B68" s="17">
        <f aca="true" t="shared" si="11" ref="B68">+B60-B64</f>
        <v>45393.16383152999</v>
      </c>
      <c r="C68" s="17">
        <v>45515.692184989995</v>
      </c>
      <c r="D68" s="17">
        <v>51738.252414439994</v>
      </c>
      <c r="E68" s="17">
        <f>+E60-E64</f>
        <v>50286.92198429</v>
      </c>
      <c r="F68" s="16">
        <f t="shared" si="9"/>
        <v>-0.02805140031643072</v>
      </c>
      <c r="G68" s="16">
        <f t="shared" si="10"/>
        <v>-0.02805140031643072</v>
      </c>
      <c r="H68" s="76"/>
      <c r="I68" s="12"/>
      <c r="J68" s="12"/>
      <c r="K68" s="121"/>
    </row>
    <row r="69" spans="1:13" ht="12.75" customHeight="1">
      <c r="A69" s="61" t="s">
        <v>41</v>
      </c>
      <c r="B69" s="33">
        <f aca="true" t="shared" si="12" ref="B69">+B61-B65</f>
        <v>31221.693855669993</v>
      </c>
      <c r="C69" s="33">
        <v>31408.987598720003</v>
      </c>
      <c r="D69" s="33">
        <v>35323.69529645</v>
      </c>
      <c r="E69" s="33">
        <f>+E61-E65</f>
        <v>34554.86086886001</v>
      </c>
      <c r="F69" s="16">
        <f t="shared" si="9"/>
        <v>-0.021765401981237886</v>
      </c>
      <c r="G69" s="16">
        <f t="shared" si="10"/>
        <v>-0.021765401981237886</v>
      </c>
      <c r="H69" s="76"/>
      <c r="I69" s="12"/>
      <c r="J69" s="12"/>
      <c r="K69" s="121"/>
      <c r="L69" s="12"/>
      <c r="M69" s="12"/>
    </row>
    <row r="70" spans="1:13" ht="12.75" customHeight="1">
      <c r="A70" s="61" t="s">
        <v>42</v>
      </c>
      <c r="B70" s="33">
        <f aca="true" t="shared" si="13" ref="B70">+B62-B66</f>
        <v>13817.509564520002</v>
      </c>
      <c r="C70" s="33">
        <v>13781.47429041</v>
      </c>
      <c r="D70" s="33">
        <v>15675.711629050002</v>
      </c>
      <c r="E70" s="33">
        <f>+E62-E66</f>
        <v>15093.036348720001</v>
      </c>
      <c r="F70" s="16">
        <f t="shared" si="9"/>
        <v>-0.03717057918124722</v>
      </c>
      <c r="G70" s="16">
        <f t="shared" si="10"/>
        <v>-0.03717057918124722</v>
      </c>
      <c r="H70" s="76"/>
      <c r="I70" s="12"/>
      <c r="J70" s="12"/>
      <c r="K70" s="121"/>
      <c r="L70" s="12"/>
      <c r="M70" s="12"/>
    </row>
    <row r="71" spans="1:13" ht="12.75" customHeight="1">
      <c r="A71" s="61" t="s">
        <v>43</v>
      </c>
      <c r="B71" s="33">
        <f aca="true" t="shared" si="14" ref="B71">+B63-B67</f>
        <v>353.96041133999995</v>
      </c>
      <c r="C71" s="33">
        <v>325.2302958599999</v>
      </c>
      <c r="D71" s="33">
        <v>738.84548894</v>
      </c>
      <c r="E71" s="33">
        <f>+E63-E67</f>
        <v>639.02476671</v>
      </c>
      <c r="F71" s="16">
        <f t="shared" si="9"/>
        <v>-0.1351036498486441</v>
      </c>
      <c r="G71" s="16">
        <f t="shared" si="10"/>
        <v>-0.1351036498486441</v>
      </c>
      <c r="H71" s="76"/>
      <c r="I71" s="12"/>
      <c r="J71" s="12"/>
      <c r="K71" s="121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2016-02-15T11:48:37Z</dcterms:modified>
  <cp:category/>
  <cp:version/>
  <cp:contentType/>
  <cp:contentStatus/>
</cp:coreProperties>
</file>