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РРЕСПОНДЕНЦИЯ\2017\101-5 - Переписка по вопросам финансовой статистики\Рассылка\Пресс-релиз для сайта НБКР\"/>
    </mc:Choice>
  </mc:AlternateContent>
  <bookViews>
    <workbookView xWindow="-180" yWindow="-60" windowWidth="9885" windowHeight="12000" tabRatio="808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6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52511"/>
</workbook>
</file>

<file path=xl/calcChain.xml><?xml version="1.0" encoding="utf-8"?>
<calcChain xmlns="http://schemas.openxmlformats.org/spreadsheetml/2006/main">
  <c r="F4" i="2" l="1"/>
  <c r="H4" i="1" l="1"/>
  <c r="H36" i="3"/>
  <c r="I36" i="3"/>
  <c r="I37" i="3"/>
  <c r="H37" i="3"/>
  <c r="H39" i="3"/>
  <c r="I39" i="3"/>
  <c r="I20" i="3" l="1"/>
  <c r="H13" i="1"/>
  <c r="G4" i="1"/>
  <c r="I41" i="3" l="1"/>
  <c r="H40" i="3"/>
  <c r="D4" i="2" l="1"/>
  <c r="H44" i="6" l="1"/>
  <c r="G43" i="6"/>
  <c r="H42" i="6"/>
  <c r="H43" i="6"/>
  <c r="G42" i="6"/>
  <c r="H39" i="6"/>
  <c r="H37" i="6"/>
  <c r="G38" i="6"/>
  <c r="G37" i="6"/>
  <c r="H34" i="6"/>
  <c r="H33" i="6"/>
  <c r="G33" i="6"/>
  <c r="G32" i="6"/>
  <c r="H29" i="6"/>
  <c r="H27" i="6"/>
  <c r="G28" i="6"/>
  <c r="G27" i="6"/>
  <c r="H26" i="6"/>
  <c r="H28" i="6"/>
  <c r="H30" i="6"/>
  <c r="H31" i="6"/>
  <c r="H32" i="6"/>
  <c r="H35" i="6"/>
  <c r="H36" i="6"/>
  <c r="H38" i="6"/>
  <c r="H40" i="6"/>
  <c r="H41" i="6"/>
  <c r="G26" i="6"/>
  <c r="G30" i="6"/>
  <c r="G31" i="6"/>
  <c r="G35" i="6"/>
  <c r="G36" i="6"/>
  <c r="G40" i="6"/>
  <c r="G41" i="6"/>
  <c r="F25" i="6"/>
  <c r="E25" i="6"/>
  <c r="D25" i="6"/>
  <c r="G5" i="6"/>
  <c r="H5" i="6"/>
  <c r="F33" i="1"/>
  <c r="G27" i="1"/>
  <c r="H27" i="1"/>
  <c r="H26" i="1"/>
  <c r="H25" i="1"/>
  <c r="H20" i="1"/>
  <c r="H19" i="1"/>
  <c r="H18" i="1"/>
  <c r="G25" i="1"/>
  <c r="G26" i="1"/>
  <c r="G18" i="1"/>
  <c r="G19" i="1"/>
  <c r="E13" i="1"/>
  <c r="F13" i="1"/>
  <c r="D13" i="1"/>
  <c r="I30" i="3" l="1"/>
  <c r="H30" i="3"/>
  <c r="I22" i="3"/>
  <c r="I21" i="3"/>
  <c r="H22" i="3"/>
  <c r="H21" i="3"/>
  <c r="H20" i="3"/>
  <c r="G15" i="3"/>
  <c r="F15" i="3"/>
  <c r="E15" i="3"/>
  <c r="D15" i="3"/>
  <c r="G14" i="3"/>
  <c r="F14" i="3"/>
  <c r="E14" i="3"/>
  <c r="D14" i="3"/>
  <c r="C14" i="3"/>
  <c r="G13" i="1"/>
  <c r="I35" i="3"/>
  <c r="H35" i="3"/>
  <c r="H24" i="2" l="1"/>
  <c r="H22" i="2"/>
  <c r="H21" i="2"/>
  <c r="H20" i="2"/>
  <c r="H19" i="2"/>
  <c r="H18" i="2"/>
  <c r="H17" i="2"/>
  <c r="H15" i="2"/>
  <c r="H8" i="2"/>
  <c r="H7" i="2"/>
  <c r="H6" i="2"/>
  <c r="H5" i="2"/>
  <c r="H4" i="2"/>
  <c r="G20" i="2"/>
  <c r="G19" i="2"/>
  <c r="G18" i="2"/>
  <c r="G15" i="2"/>
  <c r="G10" i="2"/>
  <c r="G9" i="2"/>
  <c r="G8" i="2"/>
  <c r="G7" i="2"/>
  <c r="G6" i="2"/>
  <c r="G5" i="2"/>
  <c r="G4" i="2"/>
  <c r="H23" i="7"/>
  <c r="H21" i="7"/>
  <c r="H20" i="7"/>
  <c r="H19" i="7"/>
  <c r="H18" i="7"/>
  <c r="H17" i="7"/>
  <c r="H16" i="7"/>
  <c r="H14" i="7"/>
  <c r="H7" i="7"/>
  <c r="H6" i="7"/>
  <c r="H5" i="7"/>
  <c r="H4" i="7"/>
  <c r="G18" i="7"/>
  <c r="G17" i="7"/>
  <c r="G14" i="7"/>
  <c r="G7" i="7"/>
  <c r="G6" i="7"/>
  <c r="G5" i="7"/>
  <c r="G4" i="7"/>
  <c r="G6" i="6"/>
  <c r="H6" i="6"/>
  <c r="G7" i="6"/>
  <c r="H7" i="6"/>
  <c r="G9" i="6"/>
  <c r="H9" i="6"/>
  <c r="G10" i="6"/>
  <c r="H10" i="6"/>
  <c r="G11" i="6"/>
  <c r="H11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H4" i="6"/>
  <c r="H48" i="1"/>
  <c r="H46" i="1"/>
  <c r="H45" i="1"/>
  <c r="H44" i="1"/>
  <c r="H42" i="1"/>
  <c r="H41" i="1"/>
  <c r="H40" i="1"/>
  <c r="H38" i="1"/>
  <c r="H37" i="1"/>
  <c r="H36" i="1"/>
  <c r="H34" i="1"/>
  <c r="H33" i="1"/>
  <c r="G48" i="1"/>
  <c r="G46" i="1"/>
  <c r="G45" i="1"/>
  <c r="G44" i="1"/>
  <c r="G42" i="1"/>
  <c r="G41" i="1"/>
  <c r="G40" i="1"/>
  <c r="G38" i="1"/>
  <c r="G37" i="1"/>
  <c r="G36" i="1"/>
  <c r="G34" i="1"/>
  <c r="G33" i="1"/>
  <c r="G20" i="1"/>
  <c r="H7" i="1"/>
  <c r="H6" i="1"/>
  <c r="H5" i="1"/>
  <c r="G7" i="1"/>
  <c r="G6" i="1"/>
  <c r="G5" i="1"/>
  <c r="G19" i="7" l="1"/>
  <c r="H9" i="7"/>
  <c r="G9" i="7"/>
  <c r="H8" i="7"/>
  <c r="G8" i="7"/>
  <c r="H10" i="2" l="1"/>
  <c r="H9" i="2"/>
  <c r="G25" i="6" l="1"/>
  <c r="H25" i="6" l="1"/>
  <c r="H12" i="6" l="1"/>
  <c r="G8" i="6"/>
  <c r="H8" i="6"/>
  <c r="G4" i="6"/>
  <c r="G12" i="6" l="1"/>
  <c r="I39" i="2" l="1"/>
  <c r="H39" i="2"/>
  <c r="B4" i="1" l="1"/>
  <c r="B5" i="1"/>
  <c r="I53" i="2" l="1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42" i="3" l="1"/>
  <c r="H42" i="3"/>
  <c r="H41" i="3"/>
  <c r="I40" i="3"/>
</calcChain>
</file>

<file path=xl/comments1.xml><?xml version="1.0" encoding="utf-8"?>
<comments xmlns="http://schemas.openxmlformats.org/spreadsheetml/2006/main">
  <authors>
    <author>Your User Name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  <charset val="204"/>
          </rPr>
          <t>Your User Name:</t>
        </r>
        <r>
          <rPr>
            <sz val="8"/>
            <color indexed="81"/>
            <rFont val="Tahoma"/>
            <family val="2"/>
            <charset val="204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<sst xmlns="http://schemas.openxmlformats.org/spreadsheetml/2006/main" count="719" uniqueCount="116">
  <si>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</si>
  <si>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</si>
  <si>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</si>
  <si>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</si>
  <si>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</si>
  <si>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</si>
  <si>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</si>
  <si>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</si>
  <si>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</si>
  <si>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</si>
  <si>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</si>
  <si>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</si>
  <si>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</si>
  <si>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</si>
  <si>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</si>
  <si>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</si>
  <si>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</si>
  <si>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</si>
  <si>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</si>
  <si>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</si>
  <si>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</si>
  <si>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</si>
  <si>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</si>
  <si>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</si>
  <si>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</si>
  <si>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</si>
  <si>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</si>
  <si>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</si>
  <si>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</si>
  <si>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</si>
  <si>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</si>
  <si>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</si>
  <si>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</si>
  <si>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</si>
  <si>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</si>
  <si>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</si>
  <si>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</si>
  <si>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</si>
  <si>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</si>
  <si>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</si>
  <si>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</si>
  <si>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</si>
  <si>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</si>
  <si>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</si>
  <si>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</si>
  <si>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</si>
  <si>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</si>
  <si>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</si>
  <si>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</si>
  <si>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</si>
  <si>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</si>
  <si>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</si>
  <si>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</si>
  <si>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</si>
  <si>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</si>
  <si>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</si>
  <si>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</si>
  <si>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</si>
  <si>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</si>
  <si>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</si>
  <si>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</si>
  <si>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</si>
  <si>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</si>
  <si>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</si>
  <si>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</si>
  <si>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</si>
  <si>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</si>
  <si>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</si>
  <si>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</si>
  <si>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</si>
  <si>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</si>
  <si>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</si>
  <si>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</si>
  <si>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</si>
  <si>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</si>
  <si>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</si>
  <si>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</si>
  <si>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</si>
  <si>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</si>
  <si>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</si>
  <si>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</si>
  <si>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</si>
  <si>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</si>
  <si>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</si>
  <si>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</si>
  <si>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</si>
  <si>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</si>
  <si>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</si>
  <si>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</si>
  <si>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</si>
  <si>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</si>
  <si>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</si>
  <si>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</si>
  <si>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</si>
  <si>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</si>
  <si>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</si>
  <si>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</si>
  <si>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</si>
  <si>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</si>
  <si>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</si>
  <si>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</si>
  <si>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</si>
  <si>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</si>
  <si>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</si>
  <si>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</si>
  <si>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</si>
  <si>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</si>
  <si>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</si>
  <si>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</si>
  <si>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</si>
  <si>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</si>
  <si>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</si>
  <si>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</si>
  <si>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Апрель 2017</t>
  </si>
  <si>
    <t>янв.-апр.16</t>
  </si>
  <si>
    <t>янв.-апр.17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</si>
</sst>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.000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rgb="FFFF0000"/>
      <name val="Arial Cyr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sz val="10"/>
      <color indexed="20"/>
      <name val="Arial Cy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7" fillId="0" borderId="0"/>
    <xf numFmtId="0" fontId="14" fillId="0" borderId="0"/>
    <xf numFmtId="9" fontId="7" fillId="0" borderId="0" applyFont="0" applyFill="0" applyBorder="0" applyAlignment="0" applyProtection="0"/>
    <xf numFmtId="0" fontId="28" fillId="0" borderId="0"/>
    <xf numFmtId="0" fontId="15" fillId="0" borderId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5" applyNumberFormat="0" applyAlignment="0" applyProtection="0"/>
    <xf numFmtId="0" fontId="37" fillId="6" borderId="6" applyNumberFormat="0" applyAlignment="0" applyProtection="0"/>
    <xf numFmtId="0" fontId="38" fillId="6" borderId="5" applyNumberFormat="0" applyAlignment="0" applyProtection="0"/>
    <xf numFmtId="0" fontId="39" fillId="0" borderId="7" applyNumberFormat="0" applyFill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45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" fillId="0" borderId="0"/>
    <xf numFmtId="0" fontId="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0" borderId="0"/>
    <xf numFmtId="0" fontId="1" fillId="0" borderId="0"/>
  </cellStyleXfs>
  <cellXfs count="217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9" fontId="8" fillId="0" borderId="0" xfId="0" applyNumberFormat="1" applyFont="1" applyFill="1"/>
    <xf numFmtId="0" fontId="12" fillId="0" borderId="0" xfId="0" applyFont="1"/>
    <xf numFmtId="10" fontId="12" fillId="0" borderId="0" xfId="0" applyNumberFormat="1" applyFont="1" applyFill="1" applyBorder="1" applyAlignment="1">
      <alignment vertical="center"/>
    </xf>
    <xf numFmtId="0" fontId="16" fillId="0" borderId="0" xfId="2" applyFont="1" applyFill="1" applyAlignment="1">
      <alignment horizontal="center" vertical="top"/>
    </xf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7" fillId="0" borderId="0" xfId="2" applyFont="1" applyBorder="1" applyAlignment="1">
      <alignment shrinkToFit="1"/>
    </xf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7" fillId="0" borderId="0" xfId="2" applyFont="1" applyFill="1"/>
    <xf numFmtId="171" fontId="17" fillId="0" borderId="0" xfId="3" applyNumberFormat="1" applyFont="1" applyFill="1"/>
    <xf numFmtId="0" fontId="17" fillId="0" borderId="0" xfId="2" applyFont="1" applyFill="1" applyBorder="1"/>
    <xf numFmtId="168" fontId="8" fillId="0" borderId="0" xfId="0" applyNumberFormat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horizontal="right" vertical="center"/>
    </xf>
    <xf numFmtId="0" fontId="2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Border="1" applyAlignment="1"/>
    <xf numFmtId="0" fontId="21" fillId="0" borderId="0" xfId="2" applyFont="1" applyFill="1" applyBorder="1" applyAlignment="1">
      <alignment horizontal="left" shrinkToFit="1"/>
    </xf>
    <xf numFmtId="165" fontId="21" fillId="0" borderId="0" xfId="2" applyNumberFormat="1" applyFont="1" applyFill="1" applyAlignment="1"/>
    <xf numFmtId="165" fontId="21" fillId="0" borderId="0" xfId="2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168" fontId="26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0" fontId="17" fillId="0" borderId="1" xfId="2" applyFont="1" applyFill="1" applyBorder="1"/>
    <xf numFmtId="17" fontId="1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indent="2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2" fontId="8" fillId="0" borderId="0" xfId="0" applyNumberFormat="1" applyFont="1"/>
    <xf numFmtId="168" fontId="11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/>
    </xf>
    <xf numFmtId="170" fontId="26" fillId="0" borderId="0" xfId="0" applyNumberFormat="1" applyFont="1" applyFill="1" applyAlignment="1">
      <alignment horizontal="right"/>
    </xf>
    <xf numFmtId="173" fontId="26" fillId="0" borderId="0" xfId="0" applyNumberFormat="1" applyFont="1" applyFill="1" applyAlignment="1">
      <alignment horizontal="right"/>
    </xf>
    <xf numFmtId="49" fontId="22" fillId="0" borderId="0" xfId="2" applyNumberFormat="1" applyFont="1" applyAlignment="1">
      <alignment horizontal="center"/>
    </xf>
    <xf numFmtId="170" fontId="17" fillId="0" borderId="0" xfId="2" applyNumberFormat="1" applyFont="1" applyFill="1"/>
    <xf numFmtId="2" fontId="17" fillId="0" borderId="0" xfId="2" applyNumberFormat="1" applyFont="1" applyFill="1"/>
    <xf numFmtId="178" fontId="8" fillId="0" borderId="0" xfId="0" applyNumberFormat="1" applyFont="1"/>
    <xf numFmtId="0" fontId="17" fillId="0" borderId="0" xfId="2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right" vertical="center"/>
    </xf>
    <xf numFmtId="174" fontId="17" fillId="0" borderId="0" xfId="2" applyNumberFormat="1" applyFont="1"/>
    <xf numFmtId="166" fontId="8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Alignment="1">
      <alignment horizontal="right" vertical="center"/>
    </xf>
    <xf numFmtId="166" fontId="17" fillId="0" borderId="0" xfId="2" applyNumberFormat="1" applyFont="1"/>
    <xf numFmtId="170" fontId="18" fillId="0" borderId="0" xfId="2" applyNumberFormat="1" applyFont="1" applyFill="1"/>
    <xf numFmtId="2" fontId="8" fillId="0" borderId="0" xfId="0" applyNumberFormat="1" applyFont="1" applyFill="1" applyAlignment="1">
      <alignment horizontal="right"/>
    </xf>
    <xf numFmtId="167" fontId="8" fillId="0" borderId="0" xfId="0" applyNumberFormat="1" applyFont="1"/>
    <xf numFmtId="165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76" fontId="8" fillId="0" borderId="0" xfId="0" applyNumberFormat="1" applyFont="1"/>
    <xf numFmtId="0" fontId="22" fillId="0" borderId="0" xfId="2" applyFont="1" applyAlignment="1"/>
    <xf numFmtId="49" fontId="22" fillId="0" borderId="0" xfId="2" applyNumberFormat="1" applyFont="1" applyAlignment="1"/>
    <xf numFmtId="0" fontId="8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left"/>
    </xf>
    <xf numFmtId="166" fontId="0" fillId="0" borderId="0" xfId="0" applyNumberFormat="1"/>
    <xf numFmtId="167" fontId="8" fillId="0" borderId="0" xfId="0" applyNumberFormat="1" applyFont="1" applyAlignment="1">
      <alignment horizontal="right"/>
    </xf>
    <xf numFmtId="166" fontId="6" fillId="0" borderId="0" xfId="46" applyNumberFormat="1"/>
    <xf numFmtId="0" fontId="25" fillId="0" borderId="0" xfId="48" applyFont="1"/>
    <xf numFmtId="0" fontId="9" fillId="0" borderId="0" xfId="48" applyFont="1"/>
    <xf numFmtId="0" fontId="7" fillId="0" borderId="0" xfId="48"/>
    <xf numFmtId="0" fontId="12" fillId="0" borderId="0" xfId="48" applyFont="1" applyAlignment="1">
      <alignment horizontal="left"/>
    </xf>
    <xf numFmtId="0" fontId="8" fillId="0" borderId="0" xfId="48" applyFont="1" applyFill="1" applyBorder="1" applyAlignment="1">
      <alignment horizontal="left"/>
    </xf>
    <xf numFmtId="0" fontId="8" fillId="0" borderId="0" xfId="48" applyFont="1" applyAlignment="1">
      <alignment horizontal="left"/>
    </xf>
    <xf numFmtId="0" fontId="10" fillId="0" borderId="0" xfId="48" applyFont="1" applyBorder="1" applyAlignment="1">
      <alignment horizontal="left" vertical="center" wrapText="1"/>
    </xf>
    <xf numFmtId="165" fontId="10" fillId="0" borderId="0" xfId="48" applyNumberFormat="1" applyFont="1" applyFill="1" applyAlignment="1">
      <alignment horizontal="right" vertical="center"/>
    </xf>
    <xf numFmtId="0" fontId="8" fillId="0" borderId="0" xfId="48" applyFont="1" applyAlignment="1">
      <alignment horizontal="left" indent="2"/>
    </xf>
    <xf numFmtId="165" fontId="8" fillId="0" borderId="0" xfId="48" applyNumberFormat="1" applyFont="1" applyFill="1" applyAlignment="1">
      <alignment horizontal="right" vertical="center"/>
    </xf>
    <xf numFmtId="0" fontId="10" fillId="0" borderId="0" xfId="48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10" fillId="0" borderId="0" xfId="48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174" fontId="17" fillId="0" borderId="0" xfId="2" applyNumberFormat="1" applyFont="1" applyFill="1"/>
    <xf numFmtId="173" fontId="18" fillId="0" borderId="0" xfId="2" applyNumberFormat="1" applyFont="1" applyFill="1"/>
    <xf numFmtId="0" fontId="22" fillId="0" borderId="0" xfId="2" applyFont="1" applyAlignment="1">
      <alignment horizontal="center"/>
    </xf>
    <xf numFmtId="174" fontId="13" fillId="0" borderId="0" xfId="0" applyNumberFormat="1" applyFont="1" applyFill="1" applyBorder="1" applyAlignment="1">
      <alignment horizontal="left" vertical="center" wrapText="1"/>
    </xf>
    <xf numFmtId="165" fontId="13" fillId="0" borderId="0" xfId="2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7" fontId="49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65" fontId="48" fillId="0" borderId="0" xfId="0" applyNumberFormat="1" applyFont="1" applyFill="1" applyBorder="1" applyAlignment="1">
      <alignment horizontal="right" vertical="center" wrapText="1"/>
    </xf>
    <xf numFmtId="165" fontId="49" fillId="0" borderId="0" xfId="0" applyNumberFormat="1" applyFont="1" applyFill="1" applyBorder="1" applyAlignment="1">
      <alignment horizontal="right" vertical="center" wrapText="1"/>
    </xf>
    <xf numFmtId="168" fontId="49" fillId="0" borderId="0" xfId="0" applyNumberFormat="1" applyFont="1" applyFill="1" applyAlignment="1">
      <alignment horizontal="right" vertical="center"/>
    </xf>
    <xf numFmtId="0" fontId="48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48" fillId="0" borderId="1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3" fontId="2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65" fontId="48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17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10" fontId="49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0" xfId="48" applyNumberFormat="1" applyFont="1" applyFill="1" applyAlignment="1">
      <alignment horizontal="right" vertical="center"/>
    </xf>
    <xf numFmtId="165" fontId="50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left"/>
    </xf>
    <xf numFmtId="168" fontId="48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4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horizontal="left"/>
    </xf>
    <xf numFmtId="165" fontId="11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left" vertical="center"/>
    </xf>
    <xf numFmtId="0" fontId="24" fillId="0" borderId="0" xfId="0" applyFont="1" applyFill="1"/>
    <xf numFmtId="0" fontId="51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21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5" fontId="13" fillId="0" borderId="0" xfId="0" applyNumberFormat="1" applyFont="1" applyFill="1" applyAlignment="1">
      <alignment horizontal="left"/>
    </xf>
    <xf numFmtId="17" fontId="48" fillId="0" borderId="1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 horizontal="right" vertical="center"/>
    </xf>
    <xf numFmtId="167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/>
    <xf numFmtId="0" fontId="48" fillId="0" borderId="0" xfId="0" applyFont="1" applyFill="1" applyBorder="1" applyAlignment="1">
      <alignment horizontal="left" vertical="center" wrapText="1"/>
    </xf>
    <xf numFmtId="173" fontId="13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left" vertical="center"/>
    </xf>
    <xf numFmtId="165" fontId="48" fillId="0" borderId="0" xfId="0" applyNumberFormat="1" applyFont="1" applyFill="1" applyAlignment="1">
      <alignment horizontal="left" vertical="center"/>
    </xf>
    <xf numFmtId="165" fontId="49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/>
    <xf numFmtId="173" fontId="48" fillId="0" borderId="0" xfId="0" applyNumberFormat="1" applyFont="1" applyFill="1" applyAlignment="1">
      <alignment horizontal="right" vertical="center"/>
    </xf>
    <xf numFmtId="168" fontId="48" fillId="0" borderId="0" xfId="0" applyNumberFormat="1" applyFont="1" applyFill="1" applyBorder="1" applyAlignment="1">
      <alignment horizontal="right" vertical="center"/>
    </xf>
    <xf numFmtId="0" fontId="51" fillId="0" borderId="0" xfId="0" applyFont="1"/>
    <xf numFmtId="0" fontId="13" fillId="0" borderId="0" xfId="0" applyFont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13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168" fontId="13" fillId="0" borderId="0" xfId="0" applyNumberFormat="1" applyFont="1" applyFill="1" applyAlignment="1">
      <alignment vertical="center"/>
    </xf>
    <xf numFmtId="168" fontId="13" fillId="0" borderId="0" xfId="0" applyNumberFormat="1" applyFont="1" applyFill="1"/>
    <xf numFmtId="0" fontId="13" fillId="0" borderId="0" xfId="0" applyFont="1" applyBorder="1" applyAlignment="1">
      <alignment horizontal="left" vertical="center" wrapText="1" indent="3"/>
    </xf>
    <xf numFmtId="16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49" fontId="49" fillId="0" borderId="1" xfId="0" applyNumberFormat="1" applyFont="1" applyFill="1" applyBorder="1" applyAlignment="1">
      <alignment horizontal="center" vertical="center" wrapText="1"/>
    </xf>
    <xf numFmtId="168" fontId="49" fillId="0" borderId="0" xfId="0" applyNumberFormat="1" applyFont="1" applyFill="1" applyBorder="1" applyAlignment="1">
      <alignment horizontal="right" vertical="center" wrapText="1"/>
    </xf>
    <xf numFmtId="168" fontId="49" fillId="0" borderId="0" xfId="0" applyNumberFormat="1" applyFont="1" applyFill="1" applyAlignment="1">
      <alignment horizontal="left" vertical="center"/>
    </xf>
    <xf numFmtId="168" fontId="21" fillId="0" borderId="0" xfId="0" applyNumberFormat="1" applyFont="1" applyFill="1" applyAlignment="1">
      <alignment horizontal="left" vertical="center"/>
    </xf>
    <xf numFmtId="168" fontId="21" fillId="0" borderId="0" xfId="0" applyNumberFormat="1" applyFont="1" applyAlignment="1">
      <alignment horizontal="left" vertical="center"/>
    </xf>
    <xf numFmtId="167" fontId="13" fillId="0" borderId="0" xfId="0" applyNumberFormat="1" applyFont="1" applyFill="1" applyAlignment="1">
      <alignment horizontal="right" vertical="center"/>
    </xf>
    <xf numFmtId="167" fontId="21" fillId="0" borderId="0" xfId="0" applyNumberFormat="1" applyFont="1" applyFill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21" fillId="0" borderId="0" xfId="0" applyFont="1"/>
    <xf numFmtId="0" fontId="13" fillId="0" borderId="0" xfId="0" applyFont="1" applyFill="1" applyAlignment="1">
      <alignment horizontal="right" indent="4"/>
    </xf>
    <xf numFmtId="164" fontId="13" fillId="0" borderId="0" xfId="0" applyNumberFormat="1" applyFont="1"/>
    <xf numFmtId="4" fontId="52" fillId="0" borderId="0" xfId="1" applyNumberFormat="1" applyFont="1" applyBorder="1"/>
    <xf numFmtId="165" fontId="13" fillId="0" borderId="0" xfId="0" applyNumberFormat="1" applyFont="1" applyFill="1"/>
    <xf numFmtId="4" fontId="48" fillId="0" borderId="0" xfId="0" applyNumberFormat="1" applyFont="1" applyFill="1" applyAlignment="1">
      <alignment horizontal="right" vertical="center"/>
    </xf>
    <xf numFmtId="2" fontId="13" fillId="0" borderId="0" xfId="0" applyNumberFormat="1" applyFont="1" applyFill="1"/>
    <xf numFmtId="4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/>
    <xf numFmtId="168" fontId="49" fillId="0" borderId="0" xfId="0" applyNumberFormat="1" applyFont="1" applyFill="1" applyAlignment="1">
      <alignment horizontal="right"/>
    </xf>
    <xf numFmtId="168" fontId="5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 horizontal="left" vertical="center"/>
    </xf>
    <xf numFmtId="4" fontId="54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0" fontId="22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</cellXfs>
  <cellStyles count="68">
    <cellStyle name="20% — акцент1" xfId="23" builtinId="30" customBuiltin="1"/>
    <cellStyle name="20% — акцент2" xfId="27" builtinId="34" customBuiltin="1"/>
    <cellStyle name="20% — акцент3" xfId="31" builtinId="38" customBuiltin="1"/>
    <cellStyle name="20% — акцент4" xfId="35" builtinId="42" customBuiltin="1"/>
    <cellStyle name="20% — акцент5" xfId="39" builtinId="46" customBuiltin="1"/>
    <cellStyle name="20% — акцент6" xfId="43" builtinId="50" customBuiltin="1"/>
    <cellStyle name="40% — акцент1" xfId="24" builtinId="31" customBuiltin="1"/>
    <cellStyle name="40% — акцент2" xfId="28" builtinId="35" customBuiltin="1"/>
    <cellStyle name="40% — акцент3" xfId="32" builtinId="39" customBuiltin="1"/>
    <cellStyle name="40% — акцент4" xfId="36" builtinId="43" customBuiltin="1"/>
    <cellStyle name="40% — акцент5" xfId="40" builtinId="47" customBuiltin="1"/>
    <cellStyle name="40% — акцент6" xfId="44" builtinId="51" customBuiltin="1"/>
    <cellStyle name="60% — акцент1" xfId="25" builtinId="32" customBuiltin="1"/>
    <cellStyle name="60% — акцент2" xfId="29" builtinId="36" customBuiltin="1"/>
    <cellStyle name="60% — акцент3" xfId="33" builtinId="40" customBuiltin="1"/>
    <cellStyle name="60% — акцент4" xfId="37" builtinId="44" customBuiltin="1"/>
    <cellStyle name="60% — акцент5" xfId="41" builtinId="48" customBuiltin="1"/>
    <cellStyle name="60% —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0" xfId="66"/>
    <cellStyle name="Обычный 11" xfId="67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75"/>
          <c:y val="0.3571428571428694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72352"/>
        <c:axId val="1727727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72352"/>
        <c:axId val="172772744"/>
      </c:lineChart>
      <c:catAx>
        <c:axId val="172772352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277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72744"/>
        <c:scaling>
          <c:orientation val="minMax"/>
          <c:max val="38.200000000000003"/>
          <c:min val="37.3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277235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75"/>
          <c:y val="0.3571428571428694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73528"/>
        <c:axId val="17533851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73528"/>
        <c:axId val="175338512"/>
      </c:lineChart>
      <c:catAx>
        <c:axId val="17277352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33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38512"/>
        <c:scaling>
          <c:orientation val="minMax"/>
          <c:max val="38.200000000000003"/>
          <c:min val="37.3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277352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39296"/>
        <c:axId val="175339688"/>
      </c:lineChart>
      <c:catAx>
        <c:axId val="175339296"/>
        <c:scaling>
          <c:orientation val="minMax"/>
        </c:scaling>
        <c:delete val="0"/>
        <c:axPos val="b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339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339688"/>
        <c:scaling>
          <c:orientation val="minMax"/>
          <c:max val="2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339296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14744"/>
        <c:axId val="1758151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15528"/>
        <c:axId val="175815920"/>
      </c:lineChart>
      <c:catAx>
        <c:axId val="175814744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81513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5815136"/>
        <c:scaling>
          <c:orientation val="minMax"/>
          <c:max val="10000"/>
          <c:min val="-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814744"/>
        <c:crosses val="autoZero"/>
        <c:crossBetween val="between"/>
        <c:majorUnit val="2000"/>
        <c:minorUnit val="100"/>
      </c:valAx>
      <c:catAx>
        <c:axId val="175815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815920"/>
        <c:crossesAt val="39"/>
        <c:auto val="0"/>
        <c:lblAlgn val="ctr"/>
        <c:lblOffset val="100"/>
        <c:noMultiLvlLbl val="0"/>
      </c:catAx>
      <c:valAx>
        <c:axId val="175815920"/>
        <c:scaling>
          <c:orientation val="minMax"/>
          <c:max val="1000"/>
          <c:min val="-200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815528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17880"/>
        <c:axId val="17581827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17880"/>
        <c:axId val="17581827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87760"/>
        <c:axId val="175888152"/>
      </c:lineChart>
      <c:catAx>
        <c:axId val="17581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581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818272"/>
        <c:scaling>
          <c:orientation val="minMax"/>
          <c:max val="40"/>
          <c:min val="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5817880"/>
        <c:crosses val="autoZero"/>
        <c:crossBetween val="between"/>
        <c:majorUnit val="1"/>
      </c:valAx>
      <c:catAx>
        <c:axId val="175887760"/>
        <c:scaling>
          <c:orientation val="minMax"/>
        </c:scaling>
        <c:delete val="1"/>
        <c:axPos val="b"/>
        <c:majorTickMark val="out"/>
        <c:minorTickMark val="none"/>
        <c:tickLblPos val="none"/>
        <c:crossAx val="175888152"/>
        <c:crosses val="autoZero"/>
        <c:auto val="0"/>
        <c:lblAlgn val="ctr"/>
        <c:lblOffset val="100"/>
        <c:noMultiLvlLbl val="0"/>
      </c:catAx>
      <c:valAx>
        <c:axId val="175888152"/>
        <c:scaling>
          <c:orientation val="minMax"/>
          <c:max val="40"/>
          <c:min val="34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5887760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75"/>
          <c:y val="0.3571428571428694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89720"/>
        <c:axId val="17589011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89720"/>
        <c:axId val="175890112"/>
      </c:lineChart>
      <c:catAx>
        <c:axId val="17588972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8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90112"/>
        <c:scaling>
          <c:orientation val="minMax"/>
          <c:max val="38.200000000000003"/>
          <c:min val="37.3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889720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A50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activeCell="I5" sqref="I5"/>
    </sheetView>
  </sheetViews>
  <sheetFormatPr defaultColWidth="8" defaultRowHeight="15" x14ac:dyDescent="0.2"/>
  <cols>
    <col min="1" max="1" width="33.140625" style="12" customWidth="1"/>
    <col min="2" max="5" width="10.7109375" style="12" customWidth="1"/>
    <col min="6" max="8" width="10.7109375" style="13" customWidth="1"/>
    <col min="9" max="9" width="10.7109375" style="14" customWidth="1"/>
    <col min="10" max="20" width="10.7109375" style="12" customWidth="1"/>
    <col min="21" max="24" width="9.7109375" style="12" customWidth="1"/>
    <col min="25" max="26" width="8.42578125" style="12" bestFit="1" customWidth="1"/>
    <col min="27" max="16384" width="8" style="12"/>
  </cols>
  <sheetData>
    <row r="1" spans="1:24" ht="15.75" x14ac:dyDescent="0.2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216" t="s">
        <v>113</v>
      </c>
      <c r="B2" s="216"/>
      <c r="C2" s="216"/>
      <c r="D2" s="216"/>
      <c r="E2" s="216"/>
      <c r="F2" s="216"/>
      <c r="G2" s="216"/>
      <c r="H2" s="216"/>
      <c r="I2" s="216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 x14ac:dyDescent="0.2">
      <c r="A4" s="31" t="s">
        <v>72</v>
      </c>
      <c r="B4" s="11"/>
      <c r="C4" s="11"/>
      <c r="D4" s="11"/>
    </row>
    <row r="5" spans="1:24" ht="15" customHeight="1" x14ac:dyDescent="0.2">
      <c r="A5" s="9" t="s">
        <v>73</v>
      </c>
      <c r="B5" s="15"/>
      <c r="C5" s="15"/>
      <c r="D5" s="15"/>
      <c r="E5" s="16"/>
      <c r="F5" s="17"/>
      <c r="G5" s="17"/>
      <c r="H5" s="17"/>
    </row>
    <row r="6" spans="1:24" s="20" customFormat="1" ht="26.25" customHeight="1" x14ac:dyDescent="0.2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</row>
    <row r="7" spans="1:24" ht="26.25" customHeight="1" x14ac:dyDescent="0.2">
      <c r="A7" s="22" t="s">
        <v>74</v>
      </c>
      <c r="B7" s="211">
        <v>3.9</v>
      </c>
      <c r="C7" s="212">
        <v>3.8</v>
      </c>
      <c r="D7" s="212">
        <v>7.9</v>
      </c>
      <c r="E7" s="212">
        <v>5.4</v>
      </c>
      <c r="F7" s="212">
        <v>7.8</v>
      </c>
      <c r="G7" s="212">
        <v>7.7</v>
      </c>
      <c r="H7" s="18"/>
      <c r="I7" s="18"/>
    </row>
    <row r="8" spans="1:24" ht="26.25" customHeight="1" x14ac:dyDescent="0.2">
      <c r="A8" s="22" t="s">
        <v>75</v>
      </c>
      <c r="B8" s="213">
        <v>103.35191559523442</v>
      </c>
      <c r="C8" s="214">
        <v>99.497442589856391</v>
      </c>
      <c r="D8" s="213">
        <v>100.9758228216086</v>
      </c>
      <c r="E8" s="213">
        <v>101.53752016722355</v>
      </c>
      <c r="F8" s="213">
        <v>102.08136879677943</v>
      </c>
      <c r="G8" s="213">
        <v>102.22887674381356</v>
      </c>
      <c r="H8" s="18"/>
      <c r="I8" s="18"/>
    </row>
    <row r="9" spans="1:24" ht="26.25" customHeight="1" x14ac:dyDescent="0.2">
      <c r="A9" s="22" t="s">
        <v>76</v>
      </c>
      <c r="B9" s="210" t="s">
        <v>1</v>
      </c>
      <c r="C9" s="210" t="s">
        <v>1</v>
      </c>
      <c r="D9" s="213">
        <v>100.9758228216086</v>
      </c>
      <c r="E9" s="213">
        <v>100.55626914435479</v>
      </c>
      <c r="F9" s="213">
        <v>100.53561346452049</v>
      </c>
      <c r="G9" s="213">
        <v>100.14450036159663</v>
      </c>
      <c r="H9" s="18"/>
      <c r="I9" s="18"/>
    </row>
    <row r="10" spans="1:24" ht="26.25" customHeight="1" x14ac:dyDescent="0.2">
      <c r="A10" s="22" t="s">
        <v>77</v>
      </c>
      <c r="B10" s="210">
        <v>10</v>
      </c>
      <c r="C10" s="59">
        <v>5</v>
      </c>
      <c r="D10" s="210">
        <v>5</v>
      </c>
      <c r="E10" s="210">
        <v>5</v>
      </c>
      <c r="F10" s="210">
        <v>5</v>
      </c>
      <c r="G10" s="210">
        <v>5</v>
      </c>
      <c r="H10" s="18"/>
      <c r="I10" s="18"/>
    </row>
    <row r="11" spans="1:24" ht="26.25" customHeight="1" x14ac:dyDescent="0.2">
      <c r="A11" s="22" t="s">
        <v>45</v>
      </c>
      <c r="B11" s="210">
        <v>12</v>
      </c>
      <c r="C11" s="59">
        <v>6.25</v>
      </c>
      <c r="D11" s="210">
        <v>6.25</v>
      </c>
      <c r="E11" s="210">
        <v>6.25</v>
      </c>
      <c r="F11" s="210">
        <v>6.25</v>
      </c>
      <c r="G11" s="210">
        <v>6.25</v>
      </c>
      <c r="H11" s="18"/>
      <c r="I11" s="18"/>
    </row>
    <row r="12" spans="1:24" ht="26.25" customHeight="1" x14ac:dyDescent="0.2">
      <c r="A12" s="22" t="s">
        <v>111</v>
      </c>
      <c r="B12" s="210">
        <v>4</v>
      </c>
      <c r="C12" s="59">
        <v>0.25</v>
      </c>
      <c r="D12" s="210">
        <v>0.25</v>
      </c>
      <c r="E12" s="210">
        <v>0.25</v>
      </c>
      <c r="F12" s="210">
        <v>0.25</v>
      </c>
      <c r="G12" s="210">
        <v>0.25</v>
      </c>
      <c r="H12" s="12"/>
      <c r="I12" s="12"/>
    </row>
    <row r="13" spans="1:24" ht="26.25" customHeight="1" x14ac:dyDescent="0.2">
      <c r="A13" s="22" t="s">
        <v>78</v>
      </c>
      <c r="B13" s="62">
        <v>75.899299999999997</v>
      </c>
      <c r="C13" s="62">
        <v>69.230099999999993</v>
      </c>
      <c r="D13" s="62">
        <v>69.133799999999994</v>
      </c>
      <c r="E13" s="62">
        <v>69.129800000000003</v>
      </c>
      <c r="F13" s="62">
        <v>68.606899999999996</v>
      </c>
      <c r="G13" s="62">
        <v>67.5</v>
      </c>
      <c r="H13" s="12"/>
      <c r="I13" s="12"/>
    </row>
    <row r="14" spans="1:24" s="18" customFormat="1" ht="26.25" customHeight="1" x14ac:dyDescent="0.2">
      <c r="A14" s="22" t="s">
        <v>79</v>
      </c>
      <c r="B14" s="63">
        <v>28.890832363954399</v>
      </c>
      <c r="C14" s="63">
        <f>C13/B13*100-100</f>
        <v>-8.7869058080904665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-0.90018647958041242</v>
      </c>
      <c r="G14" s="63">
        <f>G13/C13*100-100</f>
        <v>-2.4990574908890721</v>
      </c>
    </row>
    <row r="15" spans="1:24" s="18" customFormat="1" ht="26.25" customHeight="1" x14ac:dyDescent="0.2">
      <c r="A15" s="22" t="s">
        <v>80</v>
      </c>
      <c r="B15" s="63" t="s">
        <v>1</v>
      </c>
      <c r="C15" s="63" t="s">
        <v>1</v>
      </c>
      <c r="D15" s="63">
        <f>D13/C13*100-100</f>
        <v>-0.13910134464633472</v>
      </c>
      <c r="E15" s="63">
        <f>E13/D13*100-100</f>
        <v>-5.7858818696416847E-3</v>
      </c>
      <c r="F15" s="63">
        <f>F13/E13*100-100</f>
        <v>-0.75640317200398499</v>
      </c>
      <c r="G15" s="63">
        <f>G13/F13*100-100</f>
        <v>-1.6133945710999882</v>
      </c>
    </row>
    <row r="16" spans="1:24" s="18" customFormat="1" ht="15" customHeight="1" x14ac:dyDescent="0.2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 x14ac:dyDescent="0.2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7" s="18" customFormat="1" ht="12.75" customHeight="1" x14ac:dyDescent="0.2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7" s="18" customFormat="1" ht="31.5" x14ac:dyDescent="0.2">
      <c r="A19" s="40"/>
      <c r="B19" s="93" t="s">
        <v>99</v>
      </c>
      <c r="C19" s="39">
        <v>42430</v>
      </c>
      <c r="D19" s="39">
        <v>42461</v>
      </c>
      <c r="E19" s="93" t="s">
        <v>110</v>
      </c>
      <c r="F19" s="39">
        <v>42795</v>
      </c>
      <c r="G19" s="39">
        <v>42826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s="18" customFormat="1" ht="13.5" customHeight="1" x14ac:dyDescent="0.2">
      <c r="A20" s="22" t="s">
        <v>82</v>
      </c>
      <c r="B20" s="210">
        <v>58398.015399999997</v>
      </c>
      <c r="C20" s="210">
        <v>57494.582999999999</v>
      </c>
      <c r="D20" s="210">
        <v>62628.339500000002</v>
      </c>
      <c r="E20" s="210">
        <v>74838.799393669993</v>
      </c>
      <c r="F20" s="210">
        <v>72884.615528669994</v>
      </c>
      <c r="G20" s="210">
        <v>75714.204791170007</v>
      </c>
      <c r="H20" s="50">
        <f>G20-F20</f>
        <v>2829.5892625000124</v>
      </c>
      <c r="I20" s="50">
        <f>G20-E20</f>
        <v>875.40539750001335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7" s="18" customFormat="1" ht="13.5" customHeight="1" x14ac:dyDescent="0.2">
      <c r="A21" s="22" t="s">
        <v>83</v>
      </c>
      <c r="B21" s="210">
        <v>67055.319199999998</v>
      </c>
      <c r="C21" s="210">
        <v>66163.329799999992</v>
      </c>
      <c r="D21" s="210">
        <v>71242.933900000004</v>
      </c>
      <c r="E21" s="210">
        <v>85584.062606460007</v>
      </c>
      <c r="F21" s="210">
        <v>81585.74873454</v>
      </c>
      <c r="G21" s="210">
        <v>84924.644399059995</v>
      </c>
      <c r="H21" s="50">
        <f>G21-F21</f>
        <v>3338.8956645199942</v>
      </c>
      <c r="I21" s="50">
        <f>G21-E21</f>
        <v>-659.41820740001276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7" s="18" customFormat="1" ht="13.5" customHeight="1" x14ac:dyDescent="0.2">
      <c r="A22" s="22" t="s">
        <v>84</v>
      </c>
      <c r="B22" s="210">
        <v>143142.99196366</v>
      </c>
      <c r="C22" s="210">
        <v>135448.61082327002</v>
      </c>
      <c r="D22" s="210">
        <v>142265.28667291999</v>
      </c>
      <c r="E22" s="210">
        <v>164017.43679247002</v>
      </c>
      <c r="F22" s="210">
        <v>164885.97653953001</v>
      </c>
      <c r="G22" s="210">
        <v>168043.07762149</v>
      </c>
      <c r="H22" s="50">
        <f>G22-F22</f>
        <v>3157.1010819599906</v>
      </c>
      <c r="I22" s="50">
        <f>G22-E22</f>
        <v>4025.6408290199761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7" s="18" customFormat="1" ht="13.5" customHeight="1" x14ac:dyDescent="0.2">
      <c r="A23" s="44" t="s">
        <v>85</v>
      </c>
      <c r="B23" s="59">
        <v>30.033926594994558</v>
      </c>
      <c r="C23" s="59">
        <v>30.952695069552639</v>
      </c>
      <c r="D23" s="59">
        <v>31.240849011556165</v>
      </c>
      <c r="E23" s="59">
        <v>32.231811294621416</v>
      </c>
      <c r="F23" s="59">
        <v>33.245824745041944</v>
      </c>
      <c r="G23" s="59">
        <v>33.477821541971572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7" s="18" customFormat="1" ht="6" customHeight="1" x14ac:dyDescent="0.2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7" s="18" customFormat="1" ht="15" customHeight="1" x14ac:dyDescent="0.2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1:27" ht="15.75" customHeight="1" x14ac:dyDescent="0.2">
      <c r="B26" s="18"/>
      <c r="C26" s="18"/>
      <c r="D26" s="18"/>
      <c r="E26" s="98"/>
      <c r="F26" s="99"/>
      <c r="G26" s="99"/>
      <c r="H26" s="14"/>
      <c r="I26" s="65"/>
      <c r="K26" s="60"/>
    </row>
    <row r="27" spans="1:27" s="26" customFormat="1" ht="15" customHeight="1" x14ac:dyDescent="0.2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27" s="26" customFormat="1" ht="12.75" customHeight="1" x14ac:dyDescent="0.2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7" s="26" customFormat="1" ht="31.5" x14ac:dyDescent="0.2">
      <c r="A29" s="40"/>
      <c r="B29" s="93" t="s">
        <v>99</v>
      </c>
      <c r="C29" s="39">
        <v>42430</v>
      </c>
      <c r="D29" s="39">
        <v>42461</v>
      </c>
      <c r="E29" s="93" t="s">
        <v>110</v>
      </c>
      <c r="F29" s="39">
        <v>42795</v>
      </c>
      <c r="G29" s="39">
        <v>42826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7" s="27" customFormat="1" ht="26.25" customHeight="1" x14ac:dyDescent="0.2">
      <c r="A30" s="22" t="s">
        <v>89</v>
      </c>
      <c r="B30" s="102">
        <v>1778.2621027299999</v>
      </c>
      <c r="C30" s="102">
        <v>1945.4684152299999</v>
      </c>
      <c r="D30" s="102">
        <v>1974.60039861</v>
      </c>
      <c r="E30" s="102">
        <v>1969.1322923800001</v>
      </c>
      <c r="F30" s="102">
        <v>1971.3959404300001</v>
      </c>
      <c r="G30" s="102">
        <v>1984.83657756</v>
      </c>
      <c r="H30" s="50">
        <f>G30-F30</f>
        <v>13.440637129999914</v>
      </c>
      <c r="I30" s="50">
        <f>G30-E30</f>
        <v>15.704285179999943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7" s="2" customFormat="1" ht="15.75" customHeight="1" x14ac:dyDescent="0.2">
      <c r="A32" s="32" t="s">
        <v>90</v>
      </c>
      <c r="B32" s="1"/>
    </row>
    <row r="33" spans="1:24" s="2" customFormat="1" ht="12.75" customHeight="1" x14ac:dyDescent="0.2">
      <c r="B33" s="12"/>
      <c r="C33" s="12"/>
      <c r="D33" s="12"/>
    </row>
    <row r="34" spans="1:24" s="2" customFormat="1" ht="31.5" x14ac:dyDescent="0.2">
      <c r="A34" s="43"/>
      <c r="B34" s="93" t="s">
        <v>99</v>
      </c>
      <c r="C34" s="39">
        <v>42430</v>
      </c>
      <c r="D34" s="39">
        <v>42461</v>
      </c>
      <c r="E34" s="93" t="s">
        <v>110</v>
      </c>
      <c r="F34" s="39">
        <v>42795</v>
      </c>
      <c r="G34" s="39">
        <v>42826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 x14ac:dyDescent="0.2">
      <c r="A35" s="3" t="s">
        <v>91</v>
      </c>
      <c r="B35" s="61">
        <v>75.899299999999997</v>
      </c>
      <c r="C35" s="62">
        <v>70.015799999999999</v>
      </c>
      <c r="D35" s="62">
        <v>68.42</v>
      </c>
      <c r="E35" s="61">
        <v>69.230099999999993</v>
      </c>
      <c r="F35" s="62">
        <v>68.606899999999996</v>
      </c>
      <c r="G35" s="62">
        <v>67.5</v>
      </c>
      <c r="H35" s="50">
        <f>G35-F35</f>
        <v>-1.106899999999996</v>
      </c>
      <c r="I35" s="50">
        <f>G35-E35</f>
        <v>-1.7300999999999931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 x14ac:dyDescent="0.2">
      <c r="A36" s="3" t="s">
        <v>92</v>
      </c>
      <c r="B36" s="61">
        <v>75.896900000000002</v>
      </c>
      <c r="C36" s="61">
        <v>69.999200000000002</v>
      </c>
      <c r="D36" s="61">
        <v>68.259100000000004</v>
      </c>
      <c r="E36" s="61">
        <v>69.230099999999993</v>
      </c>
      <c r="F36" s="61">
        <v>68.570300000000003</v>
      </c>
      <c r="G36" s="61">
        <v>67.5</v>
      </c>
      <c r="H36" s="50">
        <f>G36-F36</f>
        <v>-1.0703000000000031</v>
      </c>
      <c r="I36" s="50">
        <f>G36-E36</f>
        <v>-1.7300999999999931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 x14ac:dyDescent="0.2">
      <c r="A37" s="3" t="s">
        <v>93</v>
      </c>
      <c r="B37" s="61">
        <v>1.0860000000000001</v>
      </c>
      <c r="C37" s="61">
        <v>1.1377999999999999</v>
      </c>
      <c r="D37" s="61">
        <v>1.1454</v>
      </c>
      <c r="E37" s="61">
        <v>1.0512999999999999</v>
      </c>
      <c r="F37" s="61">
        <v>1.0649</v>
      </c>
      <c r="G37" s="61">
        <v>1.0894999999999999</v>
      </c>
      <c r="H37" s="50">
        <f>G37-F37</f>
        <v>2.4599999999999955E-2</v>
      </c>
      <c r="I37" s="50">
        <f>G37-E37</f>
        <v>3.8200000000000012E-2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 x14ac:dyDescent="0.2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 x14ac:dyDescent="0.2">
      <c r="A39" s="45" t="s">
        <v>95</v>
      </c>
      <c r="B39" s="61">
        <v>75.973699999999994</v>
      </c>
      <c r="C39" s="61">
        <v>69.010584781309277</v>
      </c>
      <c r="D39" s="61">
        <v>68.482474867970879</v>
      </c>
      <c r="E39" s="61">
        <v>69.244575189990812</v>
      </c>
      <c r="F39" s="61">
        <v>68.591508610077796</v>
      </c>
      <c r="G39" s="61">
        <v>67.738438159571842</v>
      </c>
      <c r="H39" s="50">
        <f>G39-F39</f>
        <v>-0.8530704505059532</v>
      </c>
      <c r="I39" s="50">
        <f>G39-E39</f>
        <v>-1.5061370304189694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 x14ac:dyDescent="0.2">
      <c r="A40" s="45" t="s">
        <v>96</v>
      </c>
      <c r="B40" s="61">
        <v>82.851100000000002</v>
      </c>
      <c r="C40" s="61">
        <v>78.441101460859983</v>
      </c>
      <c r="D40" s="61">
        <v>78.239106448537541</v>
      </c>
      <c r="E40" s="61">
        <v>72.816557359800797</v>
      </c>
      <c r="F40" s="61">
        <v>73.50193410826968</v>
      </c>
      <c r="G40" s="61">
        <v>73.789813688212945</v>
      </c>
      <c r="H40" s="50">
        <f>G40-F40</f>
        <v>0.28787957994326518</v>
      </c>
      <c r="I40" s="50">
        <f t="shared" ref="I40:I42" si="0">G40-E40</f>
        <v>0.97325632841214826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 x14ac:dyDescent="0.2">
      <c r="A41" s="45" t="s">
        <v>97</v>
      </c>
      <c r="B41" s="61">
        <v>1.0381</v>
      </c>
      <c r="C41" s="61">
        <v>1.0205350901518038</v>
      </c>
      <c r="D41" s="61">
        <v>1.0433672297508088</v>
      </c>
      <c r="E41" s="61">
        <v>1.1401834900824734</v>
      </c>
      <c r="F41" s="61">
        <v>1.2183070908086742</v>
      </c>
      <c r="G41" s="61">
        <v>1.1879642411260125</v>
      </c>
      <c r="H41" s="50">
        <f t="shared" ref="H41:H42" si="1">G41-F41</f>
        <v>-3.0342849682661654E-2</v>
      </c>
      <c r="I41" s="50">
        <f>G41-E41</f>
        <v>4.7780751043539071E-2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 x14ac:dyDescent="0.2">
      <c r="A42" s="45" t="s">
        <v>98</v>
      </c>
      <c r="B42" s="61">
        <v>0.22409999999999999</v>
      </c>
      <c r="C42" s="61">
        <v>0.20555094809898605</v>
      </c>
      <c r="D42" s="61">
        <v>0.21219642343724818</v>
      </c>
      <c r="E42" s="61">
        <v>0.20922880714048198</v>
      </c>
      <c r="F42" s="61">
        <v>0.21837851493746185</v>
      </c>
      <c r="G42" s="61">
        <v>0.21588665808039573</v>
      </c>
      <c r="H42" s="50">
        <f t="shared" si="1"/>
        <v>-2.491856857066127E-3</v>
      </c>
      <c r="I42" s="50">
        <f t="shared" si="0"/>
        <v>6.6578509399137509E-3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1:24" x14ac:dyDescent="0.2">
      <c r="F43" s="14"/>
      <c r="G43" s="14"/>
    </row>
    <row r="44" spans="1:24" x14ac:dyDescent="0.2">
      <c r="C44" s="64"/>
      <c r="D44" s="64"/>
      <c r="E44" s="64"/>
    </row>
    <row r="45" spans="1:24" x14ac:dyDescent="0.2">
      <c r="C45" s="64"/>
      <c r="D45" s="64"/>
      <c r="E45" s="64"/>
      <c r="G45" s="79"/>
    </row>
    <row r="46" spans="1:24" x14ac:dyDescent="0.2">
      <c r="C46" s="64"/>
      <c r="D46" s="64"/>
      <c r="E46" s="64"/>
      <c r="G46" s="79"/>
    </row>
    <row r="47" spans="1:24" ht="15.75" x14ac:dyDescent="0.25">
      <c r="C47" s="64"/>
      <c r="D47" s="64"/>
      <c r="E47" s="64"/>
      <c r="G47" s="81"/>
    </row>
    <row r="48" spans="1:24" ht="15.75" x14ac:dyDescent="0.25">
      <c r="G48" s="81"/>
    </row>
    <row r="49" spans="7:7" ht="15.75" x14ac:dyDescent="0.25">
      <c r="G49" s="81"/>
    </row>
    <row r="50" spans="7:7" ht="15.75" x14ac:dyDescent="0.25">
      <c r="G50" s="81"/>
    </row>
  </sheetData>
  <mergeCells count="2">
    <mergeCell ref="A1:I1"/>
    <mergeCell ref="A2:I2"/>
  </mergeCells>
  <phoneticPr fontId="14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M50"/>
  <sheetViews>
    <sheetView workbookViewId="0">
      <selection activeCell="K3" sqref="K3"/>
    </sheetView>
  </sheetViews>
  <sheetFormatPr defaultRowHeight="11.25" x14ac:dyDescent="0.2"/>
  <cols>
    <col min="1" max="1" width="24.42578125" style="173" customWidth="1"/>
    <col min="2" max="2" width="10.7109375" style="173" customWidth="1"/>
    <col min="3" max="4" width="11.140625" style="173" customWidth="1"/>
    <col min="5" max="6" width="10.7109375" style="173" customWidth="1"/>
    <col min="7" max="7" width="11.42578125" style="173" customWidth="1"/>
    <col min="8" max="8" width="10.7109375" style="173" customWidth="1"/>
    <col min="9" max="9" width="9.85546875" style="173" customWidth="1"/>
    <col min="10" max="10" width="8.42578125" style="173" customWidth="1"/>
    <col min="11" max="11" width="13.140625" style="173" customWidth="1"/>
    <col min="12" max="16384" width="9.140625" style="173"/>
  </cols>
  <sheetData>
    <row r="1" spans="1:13" ht="15" customHeight="1" x14ac:dyDescent="0.2">
      <c r="A1" s="31" t="s">
        <v>59</v>
      </c>
      <c r="B1" s="172"/>
    </row>
    <row r="2" spans="1:13" s="175" customFormat="1" ht="12.75" customHeight="1" x14ac:dyDescent="0.2">
      <c r="A2" s="174" t="s">
        <v>60</v>
      </c>
      <c r="B2" s="174"/>
      <c r="C2" s="152"/>
      <c r="D2" s="152"/>
      <c r="E2" s="152"/>
      <c r="F2" s="152"/>
      <c r="G2" s="152"/>
    </row>
    <row r="3" spans="1:13" ht="26.25" customHeight="1" x14ac:dyDescent="0.2">
      <c r="A3" s="103"/>
      <c r="B3" s="104" t="s">
        <v>110</v>
      </c>
      <c r="C3" s="155" t="s">
        <v>114</v>
      </c>
      <c r="D3" s="155" t="s">
        <v>115</v>
      </c>
      <c r="E3" s="155">
        <v>42795</v>
      </c>
      <c r="F3" s="155">
        <v>42826</v>
      </c>
      <c r="G3" s="106" t="s">
        <v>2</v>
      </c>
      <c r="H3" s="106" t="s">
        <v>3</v>
      </c>
      <c r="J3" s="176"/>
    </row>
    <row r="4" spans="1:13" ht="13.5" customHeight="1" x14ac:dyDescent="0.2">
      <c r="A4" s="177" t="s">
        <v>61</v>
      </c>
      <c r="B4" s="140">
        <f t="shared" ref="B4" si="0">B7+B6</f>
        <v>354.60500000000002</v>
      </c>
      <c r="C4" s="140">
        <v>200.26499999999999</v>
      </c>
      <c r="D4" s="140">
        <v>33.81</v>
      </c>
      <c r="E4" s="140">
        <v>0</v>
      </c>
      <c r="F4" s="140">
        <v>16.16</v>
      </c>
      <c r="G4" s="110">
        <f>F4-E4</f>
        <v>16.16</v>
      </c>
      <c r="H4" s="110">
        <f>D4-C4</f>
        <v>-166.45499999999998</v>
      </c>
      <c r="I4" s="178"/>
      <c r="K4" s="179"/>
      <c r="L4" s="179"/>
    </row>
    <row r="5" spans="1:13" ht="13.5" customHeight="1" x14ac:dyDescent="0.2">
      <c r="A5" s="180" t="s">
        <v>62</v>
      </c>
      <c r="B5" s="181">
        <f>B6-B7</f>
        <v>29.134999999999991</v>
      </c>
      <c r="C5" s="181">
        <v>16.774999999999991</v>
      </c>
      <c r="D5" s="205">
        <v>-1.4899999999999984</v>
      </c>
      <c r="E5" s="181">
        <v>0</v>
      </c>
      <c r="F5" s="181">
        <v>16.16</v>
      </c>
      <c r="G5" s="110">
        <f>F5-E5</f>
        <v>16.16</v>
      </c>
      <c r="H5" s="110">
        <f>D5-C5</f>
        <v>-18.26499999999999</v>
      </c>
      <c r="I5" s="181"/>
      <c r="J5" s="182"/>
      <c r="K5" s="179"/>
      <c r="L5" s="179"/>
    </row>
    <row r="6" spans="1:13" ht="13.5" customHeight="1" x14ac:dyDescent="0.2">
      <c r="A6" s="183" t="s">
        <v>16</v>
      </c>
      <c r="B6" s="141">
        <v>191.87</v>
      </c>
      <c r="C6" s="141">
        <v>108.52</v>
      </c>
      <c r="D6" s="141">
        <v>16.16</v>
      </c>
      <c r="E6" s="141">
        <v>0</v>
      </c>
      <c r="F6" s="141">
        <v>16.16</v>
      </c>
      <c r="G6" s="110">
        <f>F6-E6</f>
        <v>16.16</v>
      </c>
      <c r="H6" s="110">
        <f>D6-C6</f>
        <v>-92.36</v>
      </c>
      <c r="I6" s="184"/>
      <c r="K6" s="179"/>
      <c r="L6" s="179"/>
    </row>
    <row r="7" spans="1:13" ht="13.5" customHeight="1" x14ac:dyDescent="0.2">
      <c r="A7" s="183" t="s">
        <v>17</v>
      </c>
      <c r="B7" s="141">
        <v>162.73500000000001</v>
      </c>
      <c r="C7" s="141">
        <v>91.745000000000005</v>
      </c>
      <c r="D7" s="141">
        <v>17.649999999999999</v>
      </c>
      <c r="E7" s="141">
        <v>0</v>
      </c>
      <c r="F7" s="141">
        <v>0</v>
      </c>
      <c r="G7" s="110">
        <f>F7-E7</f>
        <v>0</v>
      </c>
      <c r="H7" s="110">
        <f>D7-C7</f>
        <v>-74.094999999999999</v>
      </c>
      <c r="I7" s="184"/>
      <c r="K7" s="179"/>
      <c r="L7" s="179"/>
    </row>
    <row r="8" spans="1:13" ht="13.5" customHeight="1" x14ac:dyDescent="0.2">
      <c r="A8" s="180" t="s">
        <v>63</v>
      </c>
      <c r="B8" s="184" t="s">
        <v>1</v>
      </c>
      <c r="C8" s="184" t="s">
        <v>1</v>
      </c>
      <c r="D8" s="184" t="s">
        <v>1</v>
      </c>
      <c r="E8" s="184" t="s">
        <v>1</v>
      </c>
      <c r="F8" s="184" t="s">
        <v>1</v>
      </c>
      <c r="G8" s="110" t="s">
        <v>1</v>
      </c>
      <c r="H8" s="110" t="s">
        <v>1</v>
      </c>
      <c r="I8" s="184"/>
      <c r="J8" s="184"/>
      <c r="K8" s="179"/>
      <c r="L8" s="179"/>
    </row>
    <row r="9" spans="1:13" ht="13.5" customHeight="1" x14ac:dyDescent="0.2">
      <c r="A9" s="180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79"/>
      <c r="M9" s="179"/>
    </row>
    <row r="10" spans="1:13" s="149" customFormat="1" ht="15" customHeight="1" x14ac:dyDescent="0.2">
      <c r="A10" s="147" t="s">
        <v>64</v>
      </c>
      <c r="B10" s="148"/>
      <c r="K10" s="185"/>
      <c r="L10" s="185"/>
    </row>
    <row r="11" spans="1:13" s="175" customFormat="1" ht="12.75" customHeight="1" x14ac:dyDescent="0.2">
      <c r="A11" s="174" t="s">
        <v>0</v>
      </c>
      <c r="B11" s="174"/>
      <c r="C11" s="152"/>
      <c r="D11" s="152"/>
      <c r="E11" s="152"/>
      <c r="F11" s="152"/>
      <c r="G11" s="152"/>
      <c r="J11" s="149"/>
      <c r="K11" s="179"/>
      <c r="L11" s="179"/>
    </row>
    <row r="12" spans="1:13" ht="26.25" customHeight="1" x14ac:dyDescent="0.2">
      <c r="A12" s="103"/>
      <c r="B12" s="104" t="s">
        <v>110</v>
      </c>
      <c r="C12" s="155" t="s">
        <v>114</v>
      </c>
      <c r="D12" s="155" t="s">
        <v>115</v>
      </c>
      <c r="E12" s="155">
        <v>42795</v>
      </c>
      <c r="F12" s="155">
        <v>42826</v>
      </c>
      <c r="G12" s="186" t="s">
        <v>2</v>
      </c>
      <c r="H12" s="186" t="s">
        <v>3</v>
      </c>
      <c r="K12" s="179"/>
      <c r="L12" s="179"/>
    </row>
    <row r="13" spans="1:13" ht="12.75" customHeight="1" x14ac:dyDescent="0.2">
      <c r="A13" s="177" t="s">
        <v>14</v>
      </c>
      <c r="B13" s="178">
        <v>1989959.4146364199</v>
      </c>
      <c r="C13" s="178">
        <v>416474.37463641999</v>
      </c>
      <c r="D13" s="178">
        <f>D18+D19+D20</f>
        <v>898978.27989319002</v>
      </c>
      <c r="E13" s="178">
        <f>E19+E20</f>
        <v>225259.22</v>
      </c>
      <c r="F13" s="178">
        <f t="shared" ref="F13" si="1">F18+F19+F20</f>
        <v>187224.36</v>
      </c>
      <c r="G13" s="187">
        <f>F13-E13</f>
        <v>-38034.860000000015</v>
      </c>
      <c r="H13" s="187">
        <f>+D13-C13</f>
        <v>482503.90525677003</v>
      </c>
      <c r="I13" s="188"/>
      <c r="J13" s="149"/>
      <c r="K13" s="179"/>
      <c r="L13" s="179"/>
    </row>
    <row r="14" spans="1:13" ht="12.75" customHeight="1" x14ac:dyDescent="0.2">
      <c r="A14" s="180" t="s">
        <v>27</v>
      </c>
      <c r="B14" s="141" t="s">
        <v>1</v>
      </c>
      <c r="C14" s="141" t="s">
        <v>1</v>
      </c>
      <c r="D14" s="141" t="s">
        <v>1</v>
      </c>
      <c r="E14" s="141" t="s">
        <v>1</v>
      </c>
      <c r="F14" s="141" t="s">
        <v>1</v>
      </c>
      <c r="G14" s="141" t="s">
        <v>1</v>
      </c>
      <c r="H14" s="141" t="s">
        <v>1</v>
      </c>
      <c r="I14" s="189"/>
      <c r="J14" s="149"/>
    </row>
    <row r="15" spans="1:13" ht="12.75" customHeight="1" x14ac:dyDescent="0.2">
      <c r="A15" s="183" t="s">
        <v>16</v>
      </c>
      <c r="B15" s="141" t="s">
        <v>1</v>
      </c>
      <c r="C15" s="141" t="s">
        <v>1</v>
      </c>
      <c r="D15" s="141" t="s">
        <v>1</v>
      </c>
      <c r="E15" s="141" t="s">
        <v>1</v>
      </c>
      <c r="F15" s="141" t="s">
        <v>1</v>
      </c>
      <c r="G15" s="141" t="s">
        <v>1</v>
      </c>
      <c r="H15" s="141" t="s">
        <v>1</v>
      </c>
      <c r="I15" s="189"/>
      <c r="J15" s="149"/>
    </row>
    <row r="16" spans="1:13" ht="12.75" customHeight="1" x14ac:dyDescent="0.2">
      <c r="A16" s="183" t="s">
        <v>17</v>
      </c>
      <c r="B16" s="141" t="s">
        <v>1</v>
      </c>
      <c r="C16" s="141" t="s">
        <v>1</v>
      </c>
      <c r="D16" s="141" t="s">
        <v>1</v>
      </c>
      <c r="E16" s="141" t="s">
        <v>1</v>
      </c>
      <c r="F16" s="141" t="s">
        <v>1</v>
      </c>
      <c r="G16" s="141" t="s">
        <v>1</v>
      </c>
      <c r="H16" s="141" t="s">
        <v>1</v>
      </c>
      <c r="I16" s="189"/>
      <c r="J16" s="149"/>
    </row>
    <row r="17" spans="1:12" ht="12.75" customHeight="1" x14ac:dyDescent="0.2">
      <c r="A17" s="180" t="s">
        <v>53</v>
      </c>
      <c r="B17" s="184" t="s">
        <v>1</v>
      </c>
      <c r="C17" s="141" t="s">
        <v>1</v>
      </c>
      <c r="D17" s="141" t="s">
        <v>1</v>
      </c>
      <c r="E17" s="141" t="s">
        <v>1</v>
      </c>
      <c r="F17" s="141" t="s">
        <v>1</v>
      </c>
      <c r="G17" s="141" t="s">
        <v>1</v>
      </c>
      <c r="H17" s="141" t="s">
        <v>1</v>
      </c>
      <c r="I17" s="189"/>
      <c r="J17" s="149"/>
    </row>
    <row r="18" spans="1:12" ht="12.75" customHeight="1" x14ac:dyDescent="0.2">
      <c r="A18" s="180" t="s">
        <v>26</v>
      </c>
      <c r="B18" s="184">
        <v>2045.5746364200002</v>
      </c>
      <c r="C18" s="184">
        <v>2045.5746364200002</v>
      </c>
      <c r="D18" s="184">
        <v>50</v>
      </c>
      <c r="E18" s="184" t="s">
        <v>1</v>
      </c>
      <c r="F18" s="184">
        <v>50</v>
      </c>
      <c r="G18" s="187">
        <f>F18</f>
        <v>50</v>
      </c>
      <c r="H18" s="187">
        <f t="shared" ref="H18:H20" si="2">+D18-C18</f>
        <v>-1995.5746364200002</v>
      </c>
      <c r="I18" s="190"/>
      <c r="J18" s="44"/>
    </row>
    <row r="19" spans="1:12" ht="12.75" customHeight="1" x14ac:dyDescent="0.2">
      <c r="A19" s="180" t="s">
        <v>56</v>
      </c>
      <c r="B19" s="184">
        <v>1440</v>
      </c>
      <c r="C19" s="184">
        <v>1070</v>
      </c>
      <c r="D19" s="184">
        <v>2090</v>
      </c>
      <c r="E19" s="184">
        <v>500</v>
      </c>
      <c r="F19" s="184">
        <v>1590</v>
      </c>
      <c r="G19" s="187">
        <f t="shared" ref="G19" si="3">F19-E19</f>
        <v>1090</v>
      </c>
      <c r="H19" s="187">
        <f t="shared" si="2"/>
        <v>1020</v>
      </c>
      <c r="I19" s="190"/>
      <c r="J19" s="149"/>
    </row>
    <row r="20" spans="1:12" ht="12.75" customHeight="1" x14ac:dyDescent="0.2">
      <c r="A20" s="134" t="s">
        <v>58</v>
      </c>
      <c r="B20" s="184">
        <v>1986473.8399999999</v>
      </c>
      <c r="C20" s="184">
        <v>413358.8</v>
      </c>
      <c r="D20" s="184">
        <v>896838.27989319002</v>
      </c>
      <c r="E20" s="184">
        <v>224759.22</v>
      </c>
      <c r="F20" s="184">
        <v>185584.36</v>
      </c>
      <c r="G20" s="187">
        <f>F20-E20</f>
        <v>-39174.860000000015</v>
      </c>
      <c r="H20" s="187">
        <f t="shared" si="2"/>
        <v>483479.47989319003</v>
      </c>
      <c r="I20" s="189"/>
      <c r="J20" s="149"/>
    </row>
    <row r="21" spans="1:12" ht="25.5" customHeight="1" x14ac:dyDescent="0.2">
      <c r="A21" s="134" t="s">
        <v>52</v>
      </c>
      <c r="B21" s="141" t="s">
        <v>1</v>
      </c>
      <c r="C21" s="141" t="s">
        <v>1</v>
      </c>
      <c r="D21" s="141" t="s">
        <v>1</v>
      </c>
      <c r="E21" s="141" t="s">
        <v>1</v>
      </c>
      <c r="F21" s="141" t="s">
        <v>1</v>
      </c>
      <c r="G21" s="141" t="s">
        <v>1</v>
      </c>
      <c r="H21" s="141" t="s">
        <v>1</v>
      </c>
      <c r="I21" s="153"/>
      <c r="J21" s="44"/>
    </row>
    <row r="22" spans="1:12" ht="12.75" customHeight="1" x14ac:dyDescent="0.2">
      <c r="A22" s="128" t="s">
        <v>25</v>
      </c>
      <c r="B22" s="141"/>
      <c r="C22" s="191"/>
      <c r="D22" s="191"/>
      <c r="E22" s="191"/>
      <c r="F22" s="191"/>
      <c r="G22" s="191"/>
      <c r="H22" s="187"/>
      <c r="I22" s="175"/>
      <c r="J22" s="44"/>
    </row>
    <row r="23" spans="1:12" ht="12.75" customHeight="1" x14ac:dyDescent="0.2">
      <c r="A23" s="134" t="s">
        <v>28</v>
      </c>
      <c r="B23" s="191" t="s">
        <v>1</v>
      </c>
      <c r="C23" s="191" t="s">
        <v>1</v>
      </c>
      <c r="D23" s="191" t="s">
        <v>1</v>
      </c>
      <c r="E23" s="191" t="s">
        <v>1</v>
      </c>
      <c r="F23" s="191" t="s">
        <v>1</v>
      </c>
      <c r="G23" s="191" t="s">
        <v>1</v>
      </c>
      <c r="H23" s="191" t="s">
        <v>1</v>
      </c>
      <c r="I23" s="192"/>
      <c r="J23" s="44"/>
    </row>
    <row r="24" spans="1:12" ht="12.75" customHeight="1" x14ac:dyDescent="0.2">
      <c r="A24" s="134" t="s">
        <v>15</v>
      </c>
      <c r="B24" s="191" t="s">
        <v>1</v>
      </c>
      <c r="C24" s="191" t="s">
        <v>1</v>
      </c>
      <c r="D24" s="191" t="s">
        <v>1</v>
      </c>
      <c r="E24" s="191" t="s">
        <v>1</v>
      </c>
      <c r="F24" s="191" t="s">
        <v>1</v>
      </c>
      <c r="G24" s="191" t="s">
        <v>1</v>
      </c>
      <c r="H24" s="191" t="s">
        <v>1</v>
      </c>
      <c r="I24" s="193"/>
      <c r="J24" s="194"/>
    </row>
    <row r="25" spans="1:12" ht="26.25" customHeight="1" x14ac:dyDescent="0.2">
      <c r="A25" s="134" t="s">
        <v>26</v>
      </c>
      <c r="B25" s="191">
        <v>12</v>
      </c>
      <c r="C25" s="191">
        <v>12</v>
      </c>
      <c r="D25" s="191">
        <v>6.25</v>
      </c>
      <c r="E25" s="191" t="s">
        <v>1</v>
      </c>
      <c r="F25" s="191">
        <v>6.25</v>
      </c>
      <c r="G25" s="187">
        <f>F25</f>
        <v>6.25</v>
      </c>
      <c r="H25" s="187">
        <f t="shared" ref="H25:H27" si="4">+D25-C25</f>
        <v>-5.75</v>
      </c>
      <c r="I25" s="193"/>
      <c r="J25" s="194"/>
    </row>
    <row r="26" spans="1:12" x14ac:dyDescent="0.2">
      <c r="A26" s="134" t="s">
        <v>55</v>
      </c>
      <c r="B26" s="191">
        <v>8.7254988633493298</v>
      </c>
      <c r="C26" s="191">
        <v>10.140186915887851</v>
      </c>
      <c r="D26" s="191">
        <v>5.0562200956937797</v>
      </c>
      <c r="E26" s="191">
        <v>5.1059999999999999</v>
      </c>
      <c r="F26" s="191">
        <v>5.0405660377358492</v>
      </c>
      <c r="G26" s="187">
        <f t="shared" ref="G26" si="5">F26-E26</f>
        <v>-6.5433962264150658E-2</v>
      </c>
      <c r="H26" s="187">
        <f t="shared" si="4"/>
        <v>-5.0839668201940711</v>
      </c>
      <c r="I26" s="193"/>
      <c r="J26" s="149"/>
    </row>
    <row r="27" spans="1:12" x14ac:dyDescent="0.2">
      <c r="A27" s="134" t="s">
        <v>58</v>
      </c>
      <c r="B27" s="191">
        <v>1.1876061921197223</v>
      </c>
      <c r="C27" s="191">
        <v>2.696252391063394</v>
      </c>
      <c r="D27" s="191">
        <v>0.25</v>
      </c>
      <c r="E27" s="191">
        <v>0.25</v>
      </c>
      <c r="F27" s="191">
        <v>0.25</v>
      </c>
      <c r="G27" s="187">
        <f>F27-E27</f>
        <v>0</v>
      </c>
      <c r="H27" s="187">
        <f t="shared" si="4"/>
        <v>-2.446252391063394</v>
      </c>
      <c r="I27" s="193"/>
      <c r="J27" s="149"/>
      <c r="K27" s="175"/>
      <c r="L27" s="175"/>
    </row>
    <row r="28" spans="1:12" ht="12" customHeight="1" x14ac:dyDescent="0.2">
      <c r="A28" s="195" t="s">
        <v>57</v>
      </c>
      <c r="D28" s="191"/>
    </row>
    <row r="29" spans="1:12" ht="15" customHeight="1" x14ac:dyDescent="0.2">
      <c r="A29" s="195"/>
      <c r="D29" s="191"/>
    </row>
    <row r="30" spans="1:12" ht="15" customHeight="1" x14ac:dyDescent="0.2">
      <c r="A30" s="31" t="s">
        <v>65</v>
      </c>
      <c r="B30" s="172"/>
    </row>
    <row r="31" spans="1:12" s="175" customFormat="1" ht="12.75" customHeight="1" x14ac:dyDescent="0.2">
      <c r="A31" s="151" t="s">
        <v>0</v>
      </c>
      <c r="B31" s="151"/>
      <c r="C31" s="152"/>
      <c r="D31" s="149"/>
      <c r="E31" s="152"/>
      <c r="F31" s="152"/>
      <c r="G31" s="152"/>
      <c r="H31" s="153"/>
      <c r="I31" s="149"/>
    </row>
    <row r="32" spans="1:12" ht="26.25" customHeight="1" x14ac:dyDescent="0.2">
      <c r="A32" s="103"/>
      <c r="B32" s="104" t="s">
        <v>110</v>
      </c>
      <c r="C32" s="155" t="s">
        <v>114</v>
      </c>
      <c r="D32" s="155" t="s">
        <v>115</v>
      </c>
      <c r="E32" s="155">
        <v>42795</v>
      </c>
      <c r="F32" s="155">
        <v>42826</v>
      </c>
      <c r="G32" s="106" t="s">
        <v>2</v>
      </c>
      <c r="H32" s="106" t="s">
        <v>3</v>
      </c>
      <c r="I32" s="149"/>
      <c r="J32" s="175"/>
    </row>
    <row r="33" spans="1:11" ht="23.25" customHeight="1" x14ac:dyDescent="0.2">
      <c r="A33" s="128" t="s">
        <v>8</v>
      </c>
      <c r="B33" s="156">
        <v>116000</v>
      </c>
      <c r="C33" s="156">
        <v>40000</v>
      </c>
      <c r="D33" s="156">
        <v>41000</v>
      </c>
      <c r="E33" s="156">
        <v>13000</v>
      </c>
      <c r="F33" s="156">
        <f>F34+F36</f>
        <v>12000</v>
      </c>
      <c r="G33" s="110">
        <f>F33-E33</f>
        <v>-1000</v>
      </c>
      <c r="H33" s="110">
        <f>D33-C33</f>
        <v>1000</v>
      </c>
      <c r="I33" s="149"/>
    </row>
    <row r="34" spans="1:11" ht="12.75" customHeight="1" x14ac:dyDescent="0.2">
      <c r="A34" s="196" t="s">
        <v>21</v>
      </c>
      <c r="B34" s="163">
        <v>108000</v>
      </c>
      <c r="C34" s="163">
        <v>400000</v>
      </c>
      <c r="D34" s="163">
        <v>28000</v>
      </c>
      <c r="E34" s="163">
        <v>8000</v>
      </c>
      <c r="F34" s="163">
        <v>4000</v>
      </c>
      <c r="G34" s="110">
        <f>F34-E34</f>
        <v>-4000</v>
      </c>
      <c r="H34" s="110">
        <f>D34-C34</f>
        <v>-372000</v>
      </c>
      <c r="I34" s="149"/>
    </row>
    <row r="35" spans="1:11" ht="12.75" customHeight="1" x14ac:dyDescent="0.2">
      <c r="A35" s="196" t="s">
        <v>22</v>
      </c>
      <c r="B35" s="163">
        <v>8000</v>
      </c>
      <c r="C35" s="163" t="s">
        <v>1</v>
      </c>
      <c r="D35" s="163" t="s">
        <v>1</v>
      </c>
      <c r="E35" s="163" t="s">
        <v>1</v>
      </c>
      <c r="F35" s="163" t="s">
        <v>1</v>
      </c>
      <c r="G35" s="163" t="s">
        <v>1</v>
      </c>
      <c r="H35" s="163" t="s">
        <v>1</v>
      </c>
      <c r="I35" s="149"/>
      <c r="J35" s="197"/>
      <c r="K35" s="198"/>
    </row>
    <row r="36" spans="1:11" ht="12.75" customHeight="1" x14ac:dyDescent="0.2">
      <c r="A36" s="196" t="s">
        <v>23</v>
      </c>
      <c r="B36" s="163" t="s">
        <v>1</v>
      </c>
      <c r="C36" s="163" t="s">
        <v>1</v>
      </c>
      <c r="D36" s="163">
        <v>13000</v>
      </c>
      <c r="E36" s="163">
        <v>5000</v>
      </c>
      <c r="F36" s="163">
        <v>8000</v>
      </c>
      <c r="G36" s="110">
        <f>F36</f>
        <v>8000</v>
      </c>
      <c r="H36" s="110">
        <f>D36</f>
        <v>13000</v>
      </c>
      <c r="I36" s="149"/>
      <c r="J36" s="197"/>
    </row>
    <row r="37" spans="1:11" ht="12.75" customHeight="1" x14ac:dyDescent="0.2">
      <c r="A37" s="128" t="s">
        <v>7</v>
      </c>
      <c r="B37" s="156">
        <v>207835.08000000002</v>
      </c>
      <c r="C37" s="156">
        <v>70377.97</v>
      </c>
      <c r="D37" s="156">
        <v>53886</v>
      </c>
      <c r="E37" s="156">
        <v>11004</v>
      </c>
      <c r="F37" s="156">
        <v>17884</v>
      </c>
      <c r="G37" s="110">
        <f>F37-E37</f>
        <v>6880</v>
      </c>
      <c r="H37" s="110">
        <f>D37-C37</f>
        <v>-16491.97</v>
      </c>
      <c r="I37" s="149"/>
      <c r="J37" s="197"/>
    </row>
    <row r="38" spans="1:11" ht="12.75" customHeight="1" x14ac:dyDescent="0.2">
      <c r="A38" s="196" t="s">
        <v>21</v>
      </c>
      <c r="B38" s="163">
        <v>198390.48</v>
      </c>
      <c r="C38" s="163">
        <v>70377.97</v>
      </c>
      <c r="D38" s="163">
        <v>45369</v>
      </c>
      <c r="E38" s="163">
        <v>8160</v>
      </c>
      <c r="F38" s="163">
        <v>12211</v>
      </c>
      <c r="G38" s="110">
        <f>F38-E38</f>
        <v>4051</v>
      </c>
      <c r="H38" s="110">
        <f>D38-C38</f>
        <v>-25008.97</v>
      </c>
      <c r="I38" s="149"/>
      <c r="J38" s="197"/>
    </row>
    <row r="39" spans="1:11" ht="12.75" customHeight="1" x14ac:dyDescent="0.2">
      <c r="A39" s="196" t="s">
        <v>22</v>
      </c>
      <c r="B39" s="163">
        <v>9444.6</v>
      </c>
      <c r="C39" s="163" t="s">
        <v>1</v>
      </c>
      <c r="D39" s="163" t="s">
        <v>1</v>
      </c>
      <c r="E39" s="163" t="s">
        <v>1</v>
      </c>
      <c r="F39" s="163" t="s">
        <v>1</v>
      </c>
      <c r="G39" s="110" t="s">
        <v>1</v>
      </c>
      <c r="H39" s="110" t="s">
        <v>1</v>
      </c>
      <c r="I39" s="149"/>
      <c r="J39" s="197"/>
    </row>
    <row r="40" spans="1:11" ht="12.75" customHeight="1" x14ac:dyDescent="0.2">
      <c r="A40" s="196" t="s">
        <v>23</v>
      </c>
      <c r="B40" s="163" t="s">
        <v>1</v>
      </c>
      <c r="C40" s="163" t="s">
        <v>1</v>
      </c>
      <c r="D40" s="163">
        <v>8517</v>
      </c>
      <c r="E40" s="163">
        <v>2844</v>
      </c>
      <c r="F40" s="163">
        <v>5673</v>
      </c>
      <c r="G40" s="110">
        <f>F40</f>
        <v>5673</v>
      </c>
      <c r="H40" s="110">
        <f>D40</f>
        <v>8517</v>
      </c>
      <c r="I40" s="149"/>
      <c r="J40" s="197"/>
    </row>
    <row r="41" spans="1:11" ht="12.75" customHeight="1" x14ac:dyDescent="0.2">
      <c r="A41" s="128" t="s">
        <v>9</v>
      </c>
      <c r="B41" s="156">
        <v>110293.37</v>
      </c>
      <c r="C41" s="156">
        <v>35299.370000000003</v>
      </c>
      <c r="D41" s="156">
        <v>34002</v>
      </c>
      <c r="E41" s="156">
        <v>8752</v>
      </c>
      <c r="F41" s="156">
        <v>9250</v>
      </c>
      <c r="G41" s="110">
        <f>F41-E41</f>
        <v>498</v>
      </c>
      <c r="H41" s="110">
        <f>D41-C41</f>
        <v>-1297.3700000000026</v>
      </c>
      <c r="I41" s="199"/>
      <c r="J41" s="197"/>
    </row>
    <row r="42" spans="1:11" ht="12.75" customHeight="1" x14ac:dyDescent="0.2">
      <c r="A42" s="196" t="s">
        <v>21</v>
      </c>
      <c r="B42" s="163">
        <v>102293.37</v>
      </c>
      <c r="C42" s="163">
        <v>35299.370000000003</v>
      </c>
      <c r="D42" s="163">
        <v>26352</v>
      </c>
      <c r="E42" s="163">
        <v>6352</v>
      </c>
      <c r="F42" s="163">
        <v>4000</v>
      </c>
      <c r="G42" s="110">
        <f>F42-E42</f>
        <v>-2352</v>
      </c>
      <c r="H42" s="110">
        <f>D42-C42</f>
        <v>-8947.3700000000026</v>
      </c>
      <c r="I42" s="199"/>
      <c r="J42" s="197"/>
    </row>
    <row r="43" spans="1:11" ht="12.75" customHeight="1" x14ac:dyDescent="0.2">
      <c r="A43" s="196" t="s">
        <v>22</v>
      </c>
      <c r="B43" s="163">
        <v>8000</v>
      </c>
      <c r="C43" s="163" t="s">
        <v>1</v>
      </c>
      <c r="D43" s="163" t="s">
        <v>1</v>
      </c>
      <c r="E43" s="163" t="s">
        <v>1</v>
      </c>
      <c r="F43" s="163" t="s">
        <v>1</v>
      </c>
      <c r="G43" s="110" t="s">
        <v>1</v>
      </c>
      <c r="H43" s="110" t="s">
        <v>1</v>
      </c>
      <c r="I43" s="149"/>
      <c r="J43" s="197"/>
    </row>
    <row r="44" spans="1:11" ht="12.75" customHeight="1" x14ac:dyDescent="0.2">
      <c r="A44" s="196" t="s">
        <v>23</v>
      </c>
      <c r="B44" s="163" t="s">
        <v>1</v>
      </c>
      <c r="C44" s="163" t="s">
        <v>1</v>
      </c>
      <c r="D44" s="163">
        <v>7650</v>
      </c>
      <c r="E44" s="163">
        <v>2400</v>
      </c>
      <c r="F44" s="163">
        <v>5250</v>
      </c>
      <c r="G44" s="110">
        <f>F44</f>
        <v>5250</v>
      </c>
      <c r="H44" s="110">
        <f>D44</f>
        <v>7650</v>
      </c>
      <c r="I44" s="149"/>
      <c r="J44" s="197"/>
    </row>
    <row r="45" spans="1:11" ht="23.25" customHeight="1" x14ac:dyDescent="0.2">
      <c r="A45" s="128" t="s">
        <v>10</v>
      </c>
      <c r="B45" s="200">
        <v>2.5798160534518506</v>
      </c>
      <c r="C45" s="200">
        <v>6.7647398174324582</v>
      </c>
      <c r="D45" s="200">
        <v>0.55913641105390455</v>
      </c>
      <c r="E45" s="200">
        <v>0.62384618998863306</v>
      </c>
      <c r="F45" s="200">
        <v>1.1292481605882865</v>
      </c>
      <c r="G45" s="110">
        <f>F45-E45</f>
        <v>0.50540197059965342</v>
      </c>
      <c r="H45" s="110">
        <f>D45-C45</f>
        <v>-6.2056034063785539</v>
      </c>
      <c r="I45" s="201"/>
      <c r="J45" s="197"/>
    </row>
    <row r="46" spans="1:11" ht="12" customHeight="1" x14ac:dyDescent="0.2">
      <c r="A46" s="196" t="s">
        <v>21</v>
      </c>
      <c r="B46" s="202">
        <v>2.5655802844417286</v>
      </c>
      <c r="C46" s="202">
        <v>6.7647398174324582</v>
      </c>
      <c r="D46" s="202">
        <v>0.34828059405266315</v>
      </c>
      <c r="E46" s="202">
        <v>0.428768037819377</v>
      </c>
      <c r="F46" s="202">
        <v>0.48090304475257672</v>
      </c>
      <c r="G46" s="110">
        <f>F46-E46</f>
        <v>5.2135006933199723E-2</v>
      </c>
      <c r="H46" s="110">
        <f>D46-C46</f>
        <v>-6.4164592233797952</v>
      </c>
      <c r="I46" s="201"/>
      <c r="J46" s="197"/>
    </row>
    <row r="47" spans="1:11" ht="12" customHeight="1" x14ac:dyDescent="0.2">
      <c r="A47" s="196" t="s">
        <v>22</v>
      </c>
      <c r="B47" s="202">
        <v>0.72989602728363479</v>
      </c>
      <c r="C47" s="202" t="s">
        <v>1</v>
      </c>
      <c r="D47" s="202" t="s">
        <v>1</v>
      </c>
      <c r="E47" s="202" t="s">
        <v>1</v>
      </c>
      <c r="F47" s="202" t="s">
        <v>1</v>
      </c>
      <c r="G47" s="202" t="s">
        <v>1</v>
      </c>
      <c r="H47" s="202" t="s">
        <v>1</v>
      </c>
      <c r="I47" s="201"/>
      <c r="J47" s="197"/>
    </row>
    <row r="48" spans="1:11" ht="12" customHeight="1" x14ac:dyDescent="0.2">
      <c r="A48" s="196" t="s">
        <v>23</v>
      </c>
      <c r="B48" s="202" t="s">
        <v>1</v>
      </c>
      <c r="C48" s="202" t="s">
        <v>1</v>
      </c>
      <c r="D48" s="202">
        <v>1.3816892122155695</v>
      </c>
      <c r="E48" s="202">
        <v>1.1401530327299307</v>
      </c>
      <c r="F48" s="202">
        <v>1.6232253917012083</v>
      </c>
      <c r="G48" s="110">
        <f>F48</f>
        <v>1.6232253917012083</v>
      </c>
      <c r="H48" s="110">
        <f>D48</f>
        <v>1.3816892122155695</v>
      </c>
      <c r="I48" s="201"/>
      <c r="J48" s="197"/>
    </row>
    <row r="49" spans="1:9" ht="13.5" customHeight="1" x14ac:dyDescent="0.2">
      <c r="A49" s="149"/>
      <c r="B49" s="149"/>
      <c r="C49" s="149"/>
      <c r="D49" s="149"/>
      <c r="E49" s="149"/>
      <c r="F49" s="149"/>
      <c r="G49" s="149"/>
      <c r="H49" s="110"/>
      <c r="I49" s="149"/>
    </row>
    <row r="50" spans="1:9" x14ac:dyDescent="0.2">
      <c r="A50" s="149"/>
      <c r="B50" s="149"/>
      <c r="C50" s="149"/>
      <c r="D50" s="149"/>
      <c r="E50" s="203"/>
      <c r="F50" s="149"/>
      <c r="G50" s="149"/>
      <c r="H50" s="149"/>
      <c r="I50" s="149"/>
    </row>
  </sheetData>
  <phoneticPr fontId="8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56"/>
  <sheetViews>
    <sheetView workbookViewId="0">
      <selection activeCell="K3" sqref="K3"/>
    </sheetView>
  </sheetViews>
  <sheetFormatPr defaultRowHeight="11.25" x14ac:dyDescent="0.2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 x14ac:dyDescent="0.2">
      <c r="A1" s="32" t="s">
        <v>66</v>
      </c>
      <c r="B1" s="1"/>
      <c r="J1"/>
    </row>
    <row r="2" spans="1:13" s="5" customFormat="1" ht="12.75" customHeight="1" x14ac:dyDescent="0.2">
      <c r="A2" s="4" t="s">
        <v>0</v>
      </c>
      <c r="B2" s="4"/>
      <c r="C2" s="6"/>
      <c r="D2" s="6"/>
      <c r="E2" s="6"/>
      <c r="F2" s="6"/>
      <c r="G2" s="6"/>
    </row>
    <row r="3" spans="1:13" ht="26.25" customHeight="1" x14ac:dyDescent="0.2">
      <c r="A3" s="41"/>
      <c r="B3" s="93" t="s">
        <v>110</v>
      </c>
      <c r="C3" s="155" t="s">
        <v>114</v>
      </c>
      <c r="D3" s="155" t="s">
        <v>115</v>
      </c>
      <c r="E3" s="155">
        <v>42795</v>
      </c>
      <c r="F3" s="155">
        <v>42826</v>
      </c>
      <c r="G3" s="136" t="s">
        <v>2</v>
      </c>
      <c r="H3" s="136" t="s">
        <v>3</v>
      </c>
    </row>
    <row r="4" spans="1:13" ht="12.75" customHeight="1" x14ac:dyDescent="0.2">
      <c r="A4" s="47" t="s">
        <v>40</v>
      </c>
      <c r="B4" s="71">
        <v>5397</v>
      </c>
      <c r="C4" s="71">
        <v>1801</v>
      </c>
      <c r="D4" s="71">
        <v>2400</v>
      </c>
      <c r="E4" s="71">
        <v>790</v>
      </c>
      <c r="F4" s="71">
        <v>500</v>
      </c>
      <c r="G4" s="50">
        <f>F4-E4</f>
        <v>-290</v>
      </c>
      <c r="H4" s="50">
        <f>D4-C4</f>
        <v>599</v>
      </c>
      <c r="K4" s="57"/>
      <c r="L4" s="57"/>
      <c r="M4" s="57"/>
    </row>
    <row r="5" spans="1:13" ht="12.75" customHeight="1" x14ac:dyDescent="0.2">
      <c r="A5" s="48" t="s">
        <v>5</v>
      </c>
      <c r="B5" s="68">
        <v>677</v>
      </c>
      <c r="C5" s="68">
        <v>191</v>
      </c>
      <c r="D5" s="68">
        <v>390</v>
      </c>
      <c r="E5" s="68">
        <v>140</v>
      </c>
      <c r="F5" s="68">
        <v>80</v>
      </c>
      <c r="G5" s="50">
        <f t="shared" ref="G5:G19" si="0">F5-E5</f>
        <v>-60</v>
      </c>
      <c r="H5" s="50">
        <f t="shared" ref="H5:H19" si="1">D5-C5</f>
        <v>199</v>
      </c>
      <c r="K5" s="57"/>
      <c r="L5" s="57"/>
      <c r="M5" s="57"/>
    </row>
    <row r="6" spans="1:13" ht="12.75" customHeight="1" x14ac:dyDescent="0.2">
      <c r="A6" s="48" t="s">
        <v>24</v>
      </c>
      <c r="B6" s="68">
        <v>1550</v>
      </c>
      <c r="C6" s="68">
        <v>410</v>
      </c>
      <c r="D6" s="68">
        <v>800</v>
      </c>
      <c r="E6" s="68">
        <v>200</v>
      </c>
      <c r="F6" s="68">
        <v>200</v>
      </c>
      <c r="G6" s="50">
        <f t="shared" si="0"/>
        <v>0</v>
      </c>
      <c r="H6" s="50">
        <f t="shared" si="1"/>
        <v>390</v>
      </c>
      <c r="K6" s="57"/>
      <c r="L6" s="57"/>
      <c r="M6" s="57"/>
    </row>
    <row r="7" spans="1:13" ht="12.75" customHeight="1" x14ac:dyDescent="0.2">
      <c r="A7" s="48" t="s">
        <v>6</v>
      </c>
      <c r="B7" s="68">
        <v>3170</v>
      </c>
      <c r="C7" s="68">
        <v>1200</v>
      </c>
      <c r="D7" s="68">
        <v>1210</v>
      </c>
      <c r="E7" s="68">
        <v>450</v>
      </c>
      <c r="F7" s="68">
        <v>220</v>
      </c>
      <c r="G7" s="50">
        <f t="shared" si="0"/>
        <v>-230</v>
      </c>
      <c r="H7" s="50">
        <f t="shared" si="1"/>
        <v>10</v>
      </c>
      <c r="K7" s="57"/>
      <c r="L7" s="57"/>
      <c r="M7" s="57"/>
    </row>
    <row r="8" spans="1:13" ht="12.75" customHeight="1" x14ac:dyDescent="0.2">
      <c r="A8" s="47" t="s">
        <v>42</v>
      </c>
      <c r="B8" s="71">
        <v>10949.3032</v>
      </c>
      <c r="C8" s="71">
        <v>2082.2619999999997</v>
      </c>
      <c r="D8" s="71">
        <v>5311.0339999999997</v>
      </c>
      <c r="E8" s="71">
        <v>1521.2640000000001</v>
      </c>
      <c r="F8" s="71">
        <v>680</v>
      </c>
      <c r="G8" s="50">
        <f t="shared" si="0"/>
        <v>-841.26400000000012</v>
      </c>
      <c r="H8" s="50">
        <f>D8-C8</f>
        <v>3228.7719999999999</v>
      </c>
      <c r="K8" s="57"/>
      <c r="L8" s="57"/>
      <c r="M8" s="57"/>
    </row>
    <row r="9" spans="1:13" ht="12.75" customHeight="1" x14ac:dyDescent="0.2">
      <c r="A9" s="48" t="s">
        <v>5</v>
      </c>
      <c r="B9" s="68">
        <v>964.8</v>
      </c>
      <c r="C9" s="68">
        <v>130.5</v>
      </c>
      <c r="D9" s="68">
        <v>963</v>
      </c>
      <c r="E9" s="68">
        <v>355</v>
      </c>
      <c r="F9" s="68">
        <v>130</v>
      </c>
      <c r="G9" s="50">
        <f t="shared" si="0"/>
        <v>-225</v>
      </c>
      <c r="H9" s="50">
        <f>D9-C9</f>
        <v>832.5</v>
      </c>
      <c r="K9" s="57"/>
      <c r="L9" s="57"/>
      <c r="M9" s="57"/>
    </row>
    <row r="10" spans="1:13" ht="12.75" customHeight="1" x14ac:dyDescent="0.2">
      <c r="A10" s="48" t="s">
        <v>24</v>
      </c>
      <c r="B10" s="68">
        <v>4058.13</v>
      </c>
      <c r="C10" s="68">
        <v>613.5</v>
      </c>
      <c r="D10" s="68">
        <v>1759.4</v>
      </c>
      <c r="E10" s="68">
        <v>445</v>
      </c>
      <c r="F10" s="68">
        <v>250</v>
      </c>
      <c r="G10" s="50">
        <f t="shared" si="0"/>
        <v>-195</v>
      </c>
      <c r="H10" s="50">
        <f>D10-C10</f>
        <v>1145.9000000000001</v>
      </c>
      <c r="K10" s="57"/>
      <c r="L10" s="57"/>
      <c r="M10" s="57"/>
    </row>
    <row r="11" spans="1:13" ht="12.75" customHeight="1" x14ac:dyDescent="0.2">
      <c r="A11" s="76" t="s">
        <v>6</v>
      </c>
      <c r="B11" s="68">
        <v>5926.3729999999996</v>
      </c>
      <c r="C11" s="68">
        <v>1338.2619999999999</v>
      </c>
      <c r="D11" s="68">
        <v>2588.634</v>
      </c>
      <c r="E11" s="68">
        <v>721.26400000000001</v>
      </c>
      <c r="F11" s="68">
        <v>300</v>
      </c>
      <c r="G11" s="50">
        <f t="shared" si="0"/>
        <v>-421.26400000000001</v>
      </c>
      <c r="H11" s="50">
        <f>D11-C11</f>
        <v>1250.3720000000001</v>
      </c>
      <c r="K11" s="57"/>
      <c r="L11" s="57"/>
      <c r="M11" s="57"/>
    </row>
    <row r="12" spans="1:13" ht="12.75" customHeight="1" x14ac:dyDescent="0.2">
      <c r="A12" s="69" t="s">
        <v>43</v>
      </c>
      <c r="B12" s="71">
        <v>5719.71</v>
      </c>
      <c r="C12" s="71">
        <v>1891.61</v>
      </c>
      <c r="D12" s="71">
        <v>2405</v>
      </c>
      <c r="E12" s="71">
        <v>775</v>
      </c>
      <c r="F12" s="71">
        <v>420</v>
      </c>
      <c r="G12" s="50">
        <f t="shared" si="0"/>
        <v>-355</v>
      </c>
      <c r="H12" s="50">
        <f t="shared" si="1"/>
        <v>513.3900000000001</v>
      </c>
      <c r="J12" s="49"/>
      <c r="K12" s="57"/>
      <c r="L12" s="57"/>
      <c r="M12" s="57"/>
    </row>
    <row r="13" spans="1:13" ht="12.75" customHeight="1" x14ac:dyDescent="0.2">
      <c r="A13" s="48" t="s">
        <v>5</v>
      </c>
      <c r="B13" s="68">
        <v>456</v>
      </c>
      <c r="C13" s="68">
        <v>127</v>
      </c>
      <c r="D13" s="68">
        <v>360</v>
      </c>
      <c r="E13" s="68">
        <v>140</v>
      </c>
      <c r="F13" s="68">
        <v>50</v>
      </c>
      <c r="G13" s="50">
        <f t="shared" si="0"/>
        <v>-90</v>
      </c>
      <c r="H13" s="50">
        <f t="shared" si="1"/>
        <v>233</v>
      </c>
      <c r="J13" s="49"/>
      <c r="K13" s="57"/>
      <c r="L13" s="57"/>
      <c r="M13" s="57"/>
    </row>
    <row r="14" spans="1:13" ht="12.75" customHeight="1" x14ac:dyDescent="0.2">
      <c r="A14" s="48" t="s">
        <v>24</v>
      </c>
      <c r="B14" s="68">
        <v>1800</v>
      </c>
      <c r="C14" s="68">
        <v>560</v>
      </c>
      <c r="D14" s="68">
        <v>750</v>
      </c>
      <c r="E14" s="68">
        <v>200</v>
      </c>
      <c r="F14" s="68">
        <v>150</v>
      </c>
      <c r="G14" s="50">
        <f t="shared" si="0"/>
        <v>-50</v>
      </c>
      <c r="H14" s="50">
        <f t="shared" si="1"/>
        <v>190</v>
      </c>
      <c r="I14" s="73"/>
      <c r="J14" s="49"/>
      <c r="K14" s="57"/>
      <c r="L14" s="57"/>
      <c r="M14" s="57"/>
    </row>
    <row r="15" spans="1:13" ht="12.75" customHeight="1" x14ac:dyDescent="0.2">
      <c r="A15" s="76" t="s">
        <v>6</v>
      </c>
      <c r="B15" s="68">
        <v>3463.71</v>
      </c>
      <c r="C15" s="68">
        <v>1204.6099999999999</v>
      </c>
      <c r="D15" s="68">
        <v>1295</v>
      </c>
      <c r="E15" s="68">
        <v>435</v>
      </c>
      <c r="F15" s="68">
        <v>220</v>
      </c>
      <c r="G15" s="50">
        <f t="shared" si="0"/>
        <v>-215</v>
      </c>
      <c r="H15" s="50">
        <f t="shared" si="1"/>
        <v>90.3900000000001</v>
      </c>
      <c r="J15" s="49"/>
      <c r="K15" s="57"/>
      <c r="L15" s="57"/>
      <c r="M15" s="57"/>
    </row>
    <row r="16" spans="1:13" ht="12.75" customHeight="1" x14ac:dyDescent="0.2">
      <c r="A16" s="69" t="s">
        <v>41</v>
      </c>
      <c r="B16" s="94">
        <v>9.8552356059260688</v>
      </c>
      <c r="C16" s="94">
        <v>13.897059490821755</v>
      </c>
      <c r="D16" s="94">
        <v>4.4551657066052233</v>
      </c>
      <c r="E16" s="94">
        <v>4.0862580645161293</v>
      </c>
      <c r="F16" s="94">
        <v>4.0085714285714289</v>
      </c>
      <c r="G16" s="50">
        <f t="shared" si="0"/>
        <v>-7.7686635944700377E-2</v>
      </c>
      <c r="H16" s="50">
        <f t="shared" si="1"/>
        <v>-9.441893784216532</v>
      </c>
      <c r="J16" s="5"/>
      <c r="K16" s="78"/>
      <c r="L16" s="57"/>
      <c r="M16" s="57"/>
    </row>
    <row r="17" spans="1:13" ht="12.75" customHeight="1" x14ac:dyDescent="0.2">
      <c r="A17" s="48" t="s">
        <v>5</v>
      </c>
      <c r="B17" s="95">
        <v>3.6194728260869566</v>
      </c>
      <c r="C17" s="95">
        <v>5.0183333333333335</v>
      </c>
      <c r="D17" s="95">
        <v>1.9208035714285714</v>
      </c>
      <c r="E17" s="95">
        <v>1.5632142857142857</v>
      </c>
      <c r="F17" s="95">
        <v>1.5</v>
      </c>
      <c r="G17" s="50">
        <f t="shared" si="0"/>
        <v>-6.3214285714285667E-2</v>
      </c>
      <c r="H17" s="50">
        <f t="shared" si="1"/>
        <v>-3.0975297619047621</v>
      </c>
      <c r="J17" s="68"/>
      <c r="K17" s="24"/>
      <c r="L17" s="57"/>
      <c r="M17" s="57"/>
    </row>
    <row r="18" spans="1:13" ht="12.75" customHeight="1" x14ac:dyDescent="0.2">
      <c r="A18" s="48" t="s">
        <v>24</v>
      </c>
      <c r="B18" s="95">
        <v>8.0835155172413806</v>
      </c>
      <c r="C18" s="95">
        <v>12.408611111111112</v>
      </c>
      <c r="D18" s="95">
        <v>3.3047500000000003</v>
      </c>
      <c r="E18" s="95">
        <v>2.7549999999999999</v>
      </c>
      <c r="F18" s="95">
        <v>2.9239999999999999</v>
      </c>
      <c r="G18" s="50">
        <f t="shared" si="0"/>
        <v>0.16900000000000004</v>
      </c>
      <c r="H18" s="50">
        <f t="shared" si="1"/>
        <v>-9.1038611111111116</v>
      </c>
      <c r="L18" s="57"/>
      <c r="M18" s="57"/>
    </row>
    <row r="19" spans="1:13" ht="12.75" customHeight="1" x14ac:dyDescent="0.2">
      <c r="A19" s="48" t="s">
        <v>6</v>
      </c>
      <c r="B19" s="95">
        <v>11.278135577538727</v>
      </c>
      <c r="C19" s="95">
        <v>15.091337123945788</v>
      </c>
      <c r="D19" s="95">
        <v>5.9408816614420061</v>
      </c>
      <c r="E19" s="95">
        <v>5.5103448275862066</v>
      </c>
      <c r="F19" s="95">
        <v>5.3181818181818183</v>
      </c>
      <c r="G19" s="50">
        <f t="shared" si="0"/>
        <v>-0.19216300940438824</v>
      </c>
      <c r="H19" s="50">
        <f t="shared" si="1"/>
        <v>-9.1504554625037819</v>
      </c>
      <c r="J19" s="68"/>
      <c r="K19" s="66"/>
      <c r="L19" s="57"/>
      <c r="M19" s="57"/>
    </row>
    <row r="20" spans="1:13" ht="15" customHeight="1" x14ac:dyDescent="0.2">
      <c r="C20" s="7"/>
    </row>
    <row r="21" spans="1:13" ht="15" customHeight="1" x14ac:dyDescent="0.2">
      <c r="A21" s="32"/>
      <c r="B21" s="1"/>
    </row>
    <row r="22" spans="1:13" s="5" customFormat="1" ht="12.75" customHeight="1" x14ac:dyDescent="0.2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3" ht="12.75" customHeight="1" x14ac:dyDescent="0.2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13" ht="26.25" customHeight="1" x14ac:dyDescent="0.2">
      <c r="A24" s="41"/>
      <c r="B24" s="93" t="s">
        <v>110</v>
      </c>
      <c r="C24" s="155" t="s">
        <v>114</v>
      </c>
      <c r="D24" s="155" t="s">
        <v>115</v>
      </c>
      <c r="E24" s="155">
        <v>42795</v>
      </c>
      <c r="F24" s="155">
        <v>42826</v>
      </c>
      <c r="G24" s="136" t="s">
        <v>2</v>
      </c>
      <c r="H24" s="136" t="s">
        <v>3</v>
      </c>
    </row>
    <row r="25" spans="1:13" ht="12.75" customHeight="1" x14ac:dyDescent="0.2">
      <c r="A25" s="88" t="s">
        <v>40</v>
      </c>
      <c r="B25" s="89">
        <v>6675</v>
      </c>
      <c r="C25" s="89">
        <v>2100</v>
      </c>
      <c r="D25" s="89">
        <f>D26+D27+D28+D29</f>
        <v>2935</v>
      </c>
      <c r="E25" s="89">
        <f>E26+E28</f>
        <v>600</v>
      </c>
      <c r="F25" s="89">
        <f>F26+F27</f>
        <v>600</v>
      </c>
      <c r="G25" s="50">
        <f>+F25-E25</f>
        <v>0</v>
      </c>
      <c r="H25" s="50">
        <f>+D25-C25</f>
        <v>835</v>
      </c>
      <c r="I25" s="68"/>
      <c r="J25" s="5"/>
      <c r="K25" s="5"/>
      <c r="L25" s="80"/>
    </row>
    <row r="26" spans="1:13" ht="12.75" customHeight="1" x14ac:dyDescent="0.2">
      <c r="A26" s="90" t="s">
        <v>67</v>
      </c>
      <c r="B26" s="91">
        <v>3649</v>
      </c>
      <c r="C26" s="91">
        <v>1800</v>
      </c>
      <c r="D26" s="91">
        <v>935</v>
      </c>
      <c r="E26" s="91">
        <v>200</v>
      </c>
      <c r="F26" s="91">
        <v>200</v>
      </c>
      <c r="G26" s="50">
        <f t="shared" ref="G26:G41" si="2">+F26-E26</f>
        <v>0</v>
      </c>
      <c r="H26" s="50">
        <f t="shared" ref="H26:H43" si="3">+D26-C26</f>
        <v>-865</v>
      </c>
      <c r="I26" s="68"/>
      <c r="J26" s="139"/>
      <c r="K26" s="144"/>
      <c r="L26" s="80"/>
    </row>
    <row r="27" spans="1:13" ht="12.75" customHeight="1" x14ac:dyDescent="0.2">
      <c r="A27" s="90" t="s">
        <v>68</v>
      </c>
      <c r="B27" s="91">
        <v>1970</v>
      </c>
      <c r="C27" s="91" t="s">
        <v>1</v>
      </c>
      <c r="D27" s="91">
        <v>700</v>
      </c>
      <c r="E27" s="91" t="s">
        <v>1</v>
      </c>
      <c r="F27" s="91">
        <v>400</v>
      </c>
      <c r="G27" s="50">
        <f>+F27</f>
        <v>400</v>
      </c>
      <c r="H27" s="50">
        <f>+D27</f>
        <v>700</v>
      </c>
      <c r="I27" s="68"/>
      <c r="J27" s="139"/>
      <c r="K27" s="144"/>
      <c r="L27" s="80"/>
    </row>
    <row r="28" spans="1:13" ht="12.75" customHeight="1" x14ac:dyDescent="0.2">
      <c r="A28" s="90" t="s">
        <v>69</v>
      </c>
      <c r="B28" s="91">
        <v>1056</v>
      </c>
      <c r="C28" s="91">
        <v>300</v>
      </c>
      <c r="D28" s="91">
        <v>800</v>
      </c>
      <c r="E28" s="91">
        <v>400</v>
      </c>
      <c r="F28" s="91" t="s">
        <v>1</v>
      </c>
      <c r="G28" s="50">
        <f>-E28</f>
        <v>-400</v>
      </c>
      <c r="H28" s="50">
        <f t="shared" si="3"/>
        <v>500</v>
      </c>
      <c r="I28" s="51"/>
      <c r="J28" s="139"/>
      <c r="K28" s="144"/>
      <c r="L28" s="80"/>
    </row>
    <row r="29" spans="1:13" ht="12.75" customHeight="1" x14ac:dyDescent="0.2">
      <c r="A29" s="90" t="s">
        <v>112</v>
      </c>
      <c r="B29" s="91" t="s">
        <v>1</v>
      </c>
      <c r="C29" s="91" t="s">
        <v>1</v>
      </c>
      <c r="D29" s="91">
        <v>500</v>
      </c>
      <c r="E29" s="91" t="s">
        <v>1</v>
      </c>
      <c r="F29" s="91" t="s">
        <v>1</v>
      </c>
      <c r="G29" s="50" t="s">
        <v>1</v>
      </c>
      <c r="H29" s="50">
        <f>+D29</f>
        <v>500</v>
      </c>
      <c r="I29" s="51"/>
      <c r="J29" s="139"/>
      <c r="K29" s="144"/>
      <c r="L29" s="80"/>
    </row>
    <row r="30" spans="1:13" ht="12.75" customHeight="1" x14ac:dyDescent="0.2">
      <c r="A30" s="88" t="s">
        <v>42</v>
      </c>
      <c r="B30" s="89">
        <v>11562.787</v>
      </c>
      <c r="C30" s="89">
        <v>1889.56</v>
      </c>
      <c r="D30" s="89">
        <v>7739.5</v>
      </c>
      <c r="E30" s="89">
        <v>2148.6999999999998</v>
      </c>
      <c r="F30" s="89">
        <v>1473</v>
      </c>
      <c r="G30" s="50">
        <f t="shared" si="2"/>
        <v>-675.69999999999982</v>
      </c>
      <c r="H30" s="50">
        <f t="shared" si="3"/>
        <v>5849.9400000000005</v>
      </c>
      <c r="I30" s="51"/>
      <c r="J30" s="139"/>
      <c r="K30" s="144"/>
      <c r="L30" s="80"/>
    </row>
    <row r="31" spans="1:13" ht="12.75" customHeight="1" x14ac:dyDescent="0.2">
      <c r="A31" s="90" t="s">
        <v>67</v>
      </c>
      <c r="B31" s="91">
        <v>5584.95</v>
      </c>
      <c r="C31" s="91">
        <v>1849.5</v>
      </c>
      <c r="D31" s="91">
        <v>2764.5</v>
      </c>
      <c r="E31" s="91">
        <v>751.7</v>
      </c>
      <c r="F31" s="91">
        <v>776</v>
      </c>
      <c r="G31" s="50">
        <f t="shared" si="2"/>
        <v>24.299999999999955</v>
      </c>
      <c r="H31" s="50">
        <f t="shared" si="3"/>
        <v>915</v>
      </c>
      <c r="I31" s="51"/>
      <c r="J31" s="145"/>
      <c r="K31" s="144"/>
      <c r="L31" s="80"/>
    </row>
    <row r="32" spans="1:13" ht="12.75" customHeight="1" x14ac:dyDescent="0.2">
      <c r="A32" s="90" t="s">
        <v>68</v>
      </c>
      <c r="B32" s="91">
        <v>4714.3999999999996</v>
      </c>
      <c r="C32" s="91">
        <v>40.06</v>
      </c>
      <c r="D32" s="91">
        <v>2232.5</v>
      </c>
      <c r="E32" s="91" t="s">
        <v>1</v>
      </c>
      <c r="F32" s="91">
        <v>697</v>
      </c>
      <c r="G32" s="50">
        <f>+F32</f>
        <v>697</v>
      </c>
      <c r="H32" s="50">
        <f t="shared" si="3"/>
        <v>2192.44</v>
      </c>
      <c r="I32" s="51"/>
      <c r="J32" s="146"/>
      <c r="K32" s="144"/>
      <c r="L32" s="80"/>
    </row>
    <row r="33" spans="1:12" ht="12.75" customHeight="1" x14ac:dyDescent="0.2">
      <c r="A33" s="90" t="s">
        <v>69</v>
      </c>
      <c r="B33" s="91">
        <v>1263.4369999999999</v>
      </c>
      <c r="C33" s="91" t="s">
        <v>1</v>
      </c>
      <c r="D33" s="91">
        <v>1397</v>
      </c>
      <c r="E33" s="91">
        <v>1397</v>
      </c>
      <c r="F33" s="91" t="s">
        <v>1</v>
      </c>
      <c r="G33" s="50">
        <f>-E33</f>
        <v>-1397</v>
      </c>
      <c r="H33" s="50">
        <f>+D33</f>
        <v>1397</v>
      </c>
      <c r="I33" s="72"/>
      <c r="J33" s="146"/>
      <c r="K33" s="144"/>
      <c r="L33" s="80"/>
    </row>
    <row r="34" spans="1:12" ht="12.75" customHeight="1" x14ac:dyDescent="0.2">
      <c r="A34" s="90" t="s">
        <v>112</v>
      </c>
      <c r="B34" s="91" t="s">
        <v>1</v>
      </c>
      <c r="C34" s="91" t="s">
        <v>1</v>
      </c>
      <c r="D34" s="91">
        <v>1345.5</v>
      </c>
      <c r="E34" s="91" t="s">
        <v>1</v>
      </c>
      <c r="F34" s="91" t="s">
        <v>1</v>
      </c>
      <c r="G34" s="50" t="s">
        <v>1</v>
      </c>
      <c r="H34" s="50">
        <f>+D34</f>
        <v>1345.5</v>
      </c>
      <c r="I34" s="72"/>
      <c r="J34" s="146"/>
      <c r="K34" s="144"/>
      <c r="L34" s="80"/>
    </row>
    <row r="35" spans="1:12" ht="12.75" customHeight="1" x14ac:dyDescent="0.2">
      <c r="A35" s="92" t="s">
        <v>43</v>
      </c>
      <c r="B35" s="89">
        <v>7994.65</v>
      </c>
      <c r="C35" s="89">
        <v>1818.8</v>
      </c>
      <c r="D35" s="89">
        <v>3585</v>
      </c>
      <c r="E35" s="89">
        <v>600</v>
      </c>
      <c r="F35" s="89">
        <v>800</v>
      </c>
      <c r="G35" s="50">
        <f t="shared" si="2"/>
        <v>200</v>
      </c>
      <c r="H35" s="50">
        <f t="shared" si="3"/>
        <v>1766.2</v>
      </c>
      <c r="I35" s="68"/>
      <c r="J35" s="146"/>
      <c r="K35" s="144"/>
      <c r="L35" s="80"/>
    </row>
    <row r="36" spans="1:12" ht="12.75" customHeight="1" x14ac:dyDescent="0.2">
      <c r="A36" s="90" t="s">
        <v>67</v>
      </c>
      <c r="B36" s="91">
        <v>4758.5</v>
      </c>
      <c r="C36" s="91">
        <v>1779.5</v>
      </c>
      <c r="D36" s="91">
        <v>1385</v>
      </c>
      <c r="E36" s="91">
        <v>200</v>
      </c>
      <c r="F36" s="91">
        <v>400</v>
      </c>
      <c r="G36" s="50">
        <f t="shared" si="2"/>
        <v>200</v>
      </c>
      <c r="H36" s="50">
        <f t="shared" si="3"/>
        <v>-394.5</v>
      </c>
      <c r="I36" s="68"/>
      <c r="J36" s="146"/>
      <c r="K36" s="144"/>
      <c r="L36" s="80"/>
    </row>
    <row r="37" spans="1:12" ht="12.75" customHeight="1" x14ac:dyDescent="0.2">
      <c r="A37" s="90" t="s">
        <v>68</v>
      </c>
      <c r="B37" s="91">
        <v>2140.85</v>
      </c>
      <c r="C37" s="91" t="s">
        <v>1</v>
      </c>
      <c r="D37" s="91">
        <v>1100</v>
      </c>
      <c r="E37" s="91" t="s">
        <v>1</v>
      </c>
      <c r="F37" s="91">
        <v>400</v>
      </c>
      <c r="G37" s="50">
        <f>+F37</f>
        <v>400</v>
      </c>
      <c r="H37" s="50">
        <f>+D37</f>
        <v>1100</v>
      </c>
      <c r="I37" s="68"/>
      <c r="J37" s="146"/>
      <c r="K37" s="144"/>
      <c r="L37" s="80"/>
    </row>
    <row r="38" spans="1:12" ht="12.75" customHeight="1" x14ac:dyDescent="0.2">
      <c r="A38" s="90" t="s">
        <v>69</v>
      </c>
      <c r="B38" s="91">
        <v>1095.3</v>
      </c>
      <c r="C38" s="91">
        <v>39.299999999999997</v>
      </c>
      <c r="D38" s="91">
        <v>400</v>
      </c>
      <c r="E38" s="91">
        <v>400</v>
      </c>
      <c r="F38" s="91" t="s">
        <v>1</v>
      </c>
      <c r="G38" s="50">
        <f>-E38</f>
        <v>-400</v>
      </c>
      <c r="H38" s="50">
        <f t="shared" si="3"/>
        <v>360.7</v>
      </c>
      <c r="I38" s="68"/>
      <c r="J38" s="146"/>
      <c r="K38" s="144"/>
      <c r="L38" s="80"/>
    </row>
    <row r="39" spans="1:12" ht="12.75" customHeight="1" x14ac:dyDescent="0.2">
      <c r="A39" s="90" t="s">
        <v>112</v>
      </c>
      <c r="B39" s="91" t="s">
        <v>1</v>
      </c>
      <c r="C39" s="91" t="s">
        <v>1</v>
      </c>
      <c r="D39" s="91">
        <v>700</v>
      </c>
      <c r="E39" s="91" t="s">
        <v>1</v>
      </c>
      <c r="F39" s="91" t="s">
        <v>1</v>
      </c>
      <c r="G39" s="50" t="s">
        <v>1</v>
      </c>
      <c r="H39" s="50">
        <f>+D39</f>
        <v>700</v>
      </c>
      <c r="I39" s="68"/>
      <c r="J39" s="146"/>
      <c r="K39" s="144"/>
      <c r="L39" s="80"/>
    </row>
    <row r="40" spans="1:12" ht="12.75" customHeight="1" x14ac:dyDescent="0.2">
      <c r="A40" s="92" t="s">
        <v>41</v>
      </c>
      <c r="B40" s="96">
        <v>16.530439658354517</v>
      </c>
      <c r="C40" s="96">
        <v>17.379243264659269</v>
      </c>
      <c r="D40" s="96">
        <v>13.146958333333334</v>
      </c>
      <c r="E40" s="96">
        <v>13.7</v>
      </c>
      <c r="F40" s="96">
        <v>10.571999999999999</v>
      </c>
      <c r="G40" s="50">
        <f t="shared" si="2"/>
        <v>-3.1280000000000001</v>
      </c>
      <c r="H40" s="50">
        <f t="shared" si="3"/>
        <v>-4.2322849313259354</v>
      </c>
      <c r="I40" s="68"/>
      <c r="J40" s="146"/>
      <c r="K40" s="144"/>
      <c r="L40" s="80"/>
    </row>
    <row r="41" spans="1:12" ht="12.75" customHeight="1" x14ac:dyDescent="0.2">
      <c r="A41" s="90" t="s">
        <v>67</v>
      </c>
      <c r="B41" s="97">
        <v>16.118000000000002</v>
      </c>
      <c r="C41" s="97">
        <v>17.2225</v>
      </c>
      <c r="D41" s="97">
        <v>11.36</v>
      </c>
      <c r="E41" s="97">
        <v>10.9</v>
      </c>
      <c r="F41" s="97">
        <v>9.93</v>
      </c>
      <c r="G41" s="50">
        <f t="shared" si="2"/>
        <v>-0.97000000000000064</v>
      </c>
      <c r="H41" s="50">
        <f t="shared" si="3"/>
        <v>-5.8625000000000007</v>
      </c>
      <c r="I41" s="68"/>
      <c r="J41" s="145"/>
      <c r="K41" s="144"/>
      <c r="L41" s="80"/>
    </row>
    <row r="42" spans="1:12" ht="12.75" customHeight="1" x14ac:dyDescent="0.2">
      <c r="A42" s="90" t="s">
        <v>68</v>
      </c>
      <c r="B42" s="97">
        <v>15.87049164520643</v>
      </c>
      <c r="C42" s="97" t="s">
        <v>1</v>
      </c>
      <c r="D42" s="97">
        <v>11.984999999999999</v>
      </c>
      <c r="E42" s="97" t="s">
        <v>1</v>
      </c>
      <c r="F42" s="97">
        <v>11</v>
      </c>
      <c r="G42" s="50">
        <f>+F42</f>
        <v>11</v>
      </c>
      <c r="H42" s="50">
        <f>+D42</f>
        <v>11.984999999999999</v>
      </c>
      <c r="I42" s="68"/>
      <c r="J42" s="5"/>
      <c r="K42" s="5"/>
    </row>
    <row r="43" spans="1:12" ht="12.75" customHeight="1" x14ac:dyDescent="0.2">
      <c r="A43" s="90" t="s">
        <v>69</v>
      </c>
      <c r="B43" s="97">
        <v>19.122499999999999</v>
      </c>
      <c r="C43" s="97">
        <v>20.02</v>
      </c>
      <c r="D43" s="97">
        <v>15.1</v>
      </c>
      <c r="E43" s="97">
        <v>15.1</v>
      </c>
      <c r="F43" s="97" t="s">
        <v>1</v>
      </c>
      <c r="G43" s="50">
        <f>-E43</f>
        <v>-15.1</v>
      </c>
      <c r="H43" s="50">
        <f t="shared" si="3"/>
        <v>-4.92</v>
      </c>
      <c r="I43" s="72"/>
      <c r="J43" s="146"/>
      <c r="K43" s="144"/>
      <c r="L43" s="67"/>
    </row>
    <row r="44" spans="1:12" ht="12.75" customHeight="1" x14ac:dyDescent="0.2">
      <c r="A44" s="46" t="s">
        <v>112</v>
      </c>
      <c r="B44" s="70" t="s">
        <v>1</v>
      </c>
      <c r="C44" s="70" t="s">
        <v>1</v>
      </c>
      <c r="D44" s="97">
        <v>18</v>
      </c>
      <c r="E44" s="97" t="s">
        <v>1</v>
      </c>
      <c r="F44" s="97" t="s">
        <v>1</v>
      </c>
      <c r="G44" s="50" t="s">
        <v>1</v>
      </c>
      <c r="H44" s="50">
        <f>+D44</f>
        <v>18</v>
      </c>
      <c r="I44" s="68"/>
      <c r="J44" s="68"/>
      <c r="K44" s="67"/>
      <c r="L44" s="67"/>
    </row>
    <row r="45" spans="1:12" ht="12.75" customHeight="1" x14ac:dyDescent="0.2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2" s="5" customFormat="1" ht="12.75" customHeight="1" x14ac:dyDescent="0.2">
      <c r="A46" s="82" t="s">
        <v>105</v>
      </c>
      <c r="B46" s="83"/>
      <c r="C46" s="84"/>
      <c r="D46" s="84"/>
      <c r="E46" s="84"/>
      <c r="F46" s="84"/>
      <c r="G46" s="138"/>
      <c r="H46" s="84"/>
      <c r="K46" s="78"/>
    </row>
    <row r="47" spans="1:12" ht="12.75" customHeight="1" x14ac:dyDescent="0.2">
      <c r="A47" s="85" t="s">
        <v>100</v>
      </c>
      <c r="B47" s="85"/>
      <c r="C47" s="86"/>
      <c r="D47" s="86"/>
      <c r="E47" s="86"/>
      <c r="F47" s="86"/>
      <c r="G47" s="138"/>
      <c r="H47" s="87"/>
      <c r="I47" s="71"/>
      <c r="J47" s="68"/>
      <c r="K47" s="24"/>
      <c r="L47" s="80"/>
    </row>
    <row r="48" spans="1:12" ht="26.25" customHeight="1" x14ac:dyDescent="0.2">
      <c r="A48" s="41"/>
      <c r="B48" s="93" t="s">
        <v>110</v>
      </c>
      <c r="C48" s="155" t="s">
        <v>114</v>
      </c>
      <c r="D48" s="155" t="s">
        <v>115</v>
      </c>
      <c r="E48" s="155">
        <v>42795</v>
      </c>
      <c r="F48" s="155">
        <v>42826</v>
      </c>
      <c r="G48" s="136" t="s">
        <v>2</v>
      </c>
      <c r="H48" s="136" t="s">
        <v>3</v>
      </c>
    </row>
    <row r="49" spans="1:12" ht="12.75" customHeight="1" x14ac:dyDescent="0.2">
      <c r="A49" s="88" t="s">
        <v>40</v>
      </c>
      <c r="B49" s="89">
        <v>340</v>
      </c>
      <c r="C49" s="89" t="s">
        <v>1</v>
      </c>
      <c r="D49" s="89" t="s">
        <v>1</v>
      </c>
      <c r="E49" s="89" t="s">
        <v>1</v>
      </c>
      <c r="F49" s="89" t="s">
        <v>1</v>
      </c>
      <c r="G49" s="137" t="s">
        <v>1</v>
      </c>
      <c r="H49" s="137" t="s">
        <v>1</v>
      </c>
      <c r="I49" s="68"/>
      <c r="J49" s="68"/>
      <c r="K49" s="66"/>
      <c r="L49" s="80"/>
    </row>
    <row r="50" spans="1:12" ht="12.75" customHeight="1" x14ac:dyDescent="0.2">
      <c r="A50" s="90" t="s">
        <v>69</v>
      </c>
      <c r="B50" s="91">
        <v>340</v>
      </c>
      <c r="C50" s="89" t="s">
        <v>1</v>
      </c>
      <c r="D50" s="89" t="s">
        <v>1</v>
      </c>
      <c r="E50" s="89" t="s">
        <v>1</v>
      </c>
      <c r="F50" s="89" t="s">
        <v>1</v>
      </c>
      <c r="G50" s="137" t="s">
        <v>1</v>
      </c>
      <c r="H50" s="137" t="s">
        <v>1</v>
      </c>
      <c r="I50" s="51"/>
      <c r="J50" s="51"/>
      <c r="K50" s="80"/>
      <c r="L50" s="80"/>
    </row>
    <row r="51" spans="1:12" ht="12.75" customHeight="1" x14ac:dyDescent="0.2">
      <c r="A51" s="88" t="s">
        <v>42</v>
      </c>
      <c r="B51" s="89">
        <v>49.4</v>
      </c>
      <c r="C51" s="89" t="s">
        <v>1</v>
      </c>
      <c r="D51" s="89" t="s">
        <v>1</v>
      </c>
      <c r="E51" s="89" t="s">
        <v>1</v>
      </c>
      <c r="F51" s="89" t="s">
        <v>1</v>
      </c>
      <c r="G51" s="137" t="s">
        <v>1</v>
      </c>
      <c r="H51" s="137" t="s">
        <v>1</v>
      </c>
      <c r="I51" s="51"/>
      <c r="J51" s="51"/>
      <c r="K51" s="80"/>
      <c r="L51" s="80"/>
    </row>
    <row r="52" spans="1:12" ht="12.75" customHeight="1" x14ac:dyDescent="0.2">
      <c r="A52" s="90" t="s">
        <v>69</v>
      </c>
      <c r="B52" s="91">
        <v>49.4</v>
      </c>
      <c r="C52" s="89" t="s">
        <v>1</v>
      </c>
      <c r="D52" s="89" t="s">
        <v>1</v>
      </c>
      <c r="E52" s="89" t="s">
        <v>1</v>
      </c>
      <c r="F52" s="89" t="s">
        <v>1</v>
      </c>
      <c r="G52" s="137" t="s">
        <v>1</v>
      </c>
      <c r="H52" s="137" t="s">
        <v>1</v>
      </c>
      <c r="I52" s="72"/>
      <c r="J52" s="68"/>
      <c r="K52" s="80"/>
      <c r="L52" s="80"/>
    </row>
    <row r="53" spans="1:12" ht="12.75" customHeight="1" x14ac:dyDescent="0.2">
      <c r="A53" s="92" t="s">
        <v>43</v>
      </c>
      <c r="B53" s="89">
        <v>49.4</v>
      </c>
      <c r="C53" s="89" t="s">
        <v>1</v>
      </c>
      <c r="D53" s="89" t="s">
        <v>1</v>
      </c>
      <c r="E53" s="89" t="s">
        <v>1</v>
      </c>
      <c r="F53" s="89" t="s">
        <v>1</v>
      </c>
      <c r="G53" s="137" t="s">
        <v>1</v>
      </c>
      <c r="H53" s="137" t="s">
        <v>1</v>
      </c>
      <c r="I53" s="68"/>
      <c r="J53" s="68"/>
      <c r="K53" s="80"/>
      <c r="L53" s="80"/>
    </row>
    <row r="54" spans="1:12" ht="12.75" customHeight="1" x14ac:dyDescent="0.2">
      <c r="A54" s="90" t="s">
        <v>69</v>
      </c>
      <c r="B54" s="91">
        <v>49.4</v>
      </c>
      <c r="C54" s="89" t="s">
        <v>1</v>
      </c>
      <c r="D54" s="89" t="s">
        <v>1</v>
      </c>
      <c r="E54" s="89" t="s">
        <v>1</v>
      </c>
      <c r="F54" s="89" t="s">
        <v>1</v>
      </c>
      <c r="G54" s="137" t="s">
        <v>1</v>
      </c>
      <c r="H54" s="137" t="s">
        <v>1</v>
      </c>
      <c r="I54" s="68"/>
      <c r="J54" s="68"/>
      <c r="K54" s="80"/>
      <c r="L54" s="80"/>
    </row>
    <row r="55" spans="1:12" ht="12.75" customHeight="1" x14ac:dyDescent="0.2">
      <c r="A55" s="92" t="s">
        <v>41</v>
      </c>
      <c r="B55" s="96">
        <v>1.75</v>
      </c>
      <c r="C55" s="89" t="s">
        <v>1</v>
      </c>
      <c r="D55" s="89" t="s">
        <v>1</v>
      </c>
      <c r="E55" s="89" t="s">
        <v>1</v>
      </c>
      <c r="F55" s="89" t="s">
        <v>1</v>
      </c>
      <c r="G55" s="137" t="s">
        <v>1</v>
      </c>
      <c r="H55" s="137" t="s">
        <v>1</v>
      </c>
      <c r="I55" s="68"/>
      <c r="J55" s="68"/>
      <c r="K55" s="80"/>
      <c r="L55" s="80"/>
    </row>
    <row r="56" spans="1:12" ht="12.75" customHeight="1" x14ac:dyDescent="0.2">
      <c r="A56" s="90" t="s">
        <v>69</v>
      </c>
      <c r="B56" s="97">
        <v>1.75</v>
      </c>
      <c r="C56" s="89" t="s">
        <v>1</v>
      </c>
      <c r="D56" s="89" t="s">
        <v>1</v>
      </c>
      <c r="E56" s="89" t="s">
        <v>1</v>
      </c>
      <c r="F56" s="89" t="s">
        <v>1</v>
      </c>
      <c r="G56" s="137" t="s">
        <v>1</v>
      </c>
      <c r="H56" s="137" t="s">
        <v>1</v>
      </c>
      <c r="I56" s="72"/>
      <c r="J56" s="68"/>
      <c r="K56" s="67"/>
      <c r="L56" s="67"/>
    </row>
  </sheetData>
  <phoneticPr fontId="8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K6" sqref="K6"/>
    </sheetView>
  </sheetViews>
  <sheetFormatPr defaultRowHeight="11.25" x14ac:dyDescent="0.2"/>
  <cols>
    <col min="1" max="1" width="27.28515625" style="149" customWidth="1"/>
    <col min="2" max="2" width="10.7109375" style="149" customWidth="1"/>
    <col min="3" max="4" width="11.140625" style="149" customWidth="1"/>
    <col min="5" max="8" width="10.7109375" style="149" customWidth="1"/>
    <col min="9" max="9" width="9" style="149" customWidth="1"/>
    <col min="10" max="10" width="11.140625" style="149" customWidth="1"/>
    <col min="11" max="16384" width="9.140625" style="149"/>
  </cols>
  <sheetData>
    <row r="1" spans="1:13" ht="12.75" x14ac:dyDescent="0.2">
      <c r="A1" s="147" t="s">
        <v>101</v>
      </c>
      <c r="B1" s="148"/>
      <c r="J1" s="150"/>
    </row>
    <row r="2" spans="1:13" s="153" customFormat="1" x14ac:dyDescent="0.2">
      <c r="A2" s="151" t="s">
        <v>49</v>
      </c>
      <c r="B2" s="151"/>
      <c r="C2" s="152"/>
      <c r="D2" s="152"/>
      <c r="E2" s="152"/>
      <c r="F2" s="152"/>
      <c r="G2" s="152"/>
      <c r="K2" s="154"/>
    </row>
    <row r="3" spans="1:13" ht="26.25" customHeight="1" x14ac:dyDescent="0.2">
      <c r="A3" s="103"/>
      <c r="B3" s="104" t="s">
        <v>110</v>
      </c>
      <c r="C3" s="155" t="s">
        <v>114</v>
      </c>
      <c r="D3" s="155" t="s">
        <v>115</v>
      </c>
      <c r="E3" s="155">
        <v>42795</v>
      </c>
      <c r="F3" s="155">
        <v>42826</v>
      </c>
      <c r="G3" s="106" t="s">
        <v>2</v>
      </c>
      <c r="H3" s="106" t="s">
        <v>3</v>
      </c>
      <c r="I3" s="108"/>
      <c r="J3" s="156"/>
      <c r="K3" s="156"/>
      <c r="L3" s="157"/>
      <c r="M3" s="158"/>
    </row>
    <row r="4" spans="1:13" ht="12.75" customHeight="1" x14ac:dyDescent="0.2">
      <c r="A4" s="159" t="s">
        <v>27</v>
      </c>
      <c r="B4" s="170">
        <v>3.9694913708538309</v>
      </c>
      <c r="C4" s="170">
        <v>7.6057015596923794</v>
      </c>
      <c r="D4" s="170">
        <v>1.3318969366794677</v>
      </c>
      <c r="E4" s="170">
        <v>1.64</v>
      </c>
      <c r="F4" s="170">
        <v>1.1307862189030864</v>
      </c>
      <c r="G4" s="110">
        <f>F4-E4</f>
        <v>-0.50921378109691351</v>
      </c>
      <c r="H4" s="110">
        <f>+D4-C4</f>
        <v>-6.2738046230129116</v>
      </c>
      <c r="I4" s="156"/>
      <c r="J4" s="206"/>
      <c r="K4" s="206"/>
      <c r="L4" s="156"/>
      <c r="M4" s="156"/>
    </row>
    <row r="5" spans="1:13" x14ac:dyDescent="0.2">
      <c r="A5" s="113" t="s">
        <v>18</v>
      </c>
      <c r="B5" s="160">
        <v>4.7948202401709796</v>
      </c>
      <c r="C5" s="160">
        <v>6.890935420299213</v>
      </c>
      <c r="D5" s="160">
        <v>2</v>
      </c>
      <c r="E5" s="160">
        <v>2</v>
      </c>
      <c r="F5" s="160" t="s">
        <v>1</v>
      </c>
      <c r="G5" s="110" t="str">
        <f>F5</f>
        <v>-</v>
      </c>
      <c r="H5" s="110">
        <f>+D5-C5</f>
        <v>-4.890935420299213</v>
      </c>
      <c r="I5" s="209"/>
      <c r="J5" s="207"/>
      <c r="K5" s="206"/>
      <c r="L5" s="161"/>
      <c r="M5" s="161"/>
    </row>
    <row r="6" spans="1:13" ht="12.75" customHeight="1" x14ac:dyDescent="0.2">
      <c r="A6" s="113" t="s">
        <v>107</v>
      </c>
      <c r="B6" s="160">
        <v>3.7245906684030565</v>
      </c>
      <c r="C6" s="160">
        <v>6.9432742473608489</v>
      </c>
      <c r="D6" s="160">
        <v>1.1858242479203092</v>
      </c>
      <c r="E6" s="160">
        <v>1.5</v>
      </c>
      <c r="F6" s="160">
        <v>1.051151014091432</v>
      </c>
      <c r="G6" s="110">
        <f>F6-E6</f>
        <v>-0.44884898590856803</v>
      </c>
      <c r="H6" s="110">
        <f>+D6-C6</f>
        <v>-5.7574499994405395</v>
      </c>
      <c r="I6" s="202"/>
      <c r="J6" s="207"/>
      <c r="K6" s="206"/>
      <c r="L6" s="163"/>
      <c r="M6" s="163"/>
    </row>
    <row r="7" spans="1:13" ht="12.75" customHeight="1" x14ac:dyDescent="0.2">
      <c r="A7" s="113" t="s">
        <v>106</v>
      </c>
      <c r="B7" s="160">
        <v>4.6082423039477174</v>
      </c>
      <c r="C7" s="160">
        <v>8.5185451838823649</v>
      </c>
      <c r="D7" s="160">
        <v>1.5000000000000002</v>
      </c>
      <c r="E7" s="160">
        <v>1.5</v>
      </c>
      <c r="F7" s="160">
        <v>1.5</v>
      </c>
      <c r="G7" s="110">
        <f>F7-E7</f>
        <v>0</v>
      </c>
      <c r="H7" s="110">
        <f>+D7-C7</f>
        <v>-7.0185451838823649</v>
      </c>
      <c r="I7" s="202"/>
      <c r="J7" s="207"/>
      <c r="K7" s="206"/>
      <c r="L7" s="163"/>
      <c r="M7" s="163"/>
    </row>
    <row r="8" spans="1:13" ht="12.75" customHeight="1" x14ac:dyDescent="0.2">
      <c r="A8" s="113" t="s">
        <v>19</v>
      </c>
      <c r="B8" s="160">
        <v>1.5</v>
      </c>
      <c r="C8" s="160">
        <v>1.5</v>
      </c>
      <c r="D8" s="160">
        <v>1.5</v>
      </c>
      <c r="E8" s="160">
        <v>1.5</v>
      </c>
      <c r="F8" s="160" t="s">
        <v>1</v>
      </c>
      <c r="G8" s="110" t="str">
        <f>F8</f>
        <v>-</v>
      </c>
      <c r="H8" s="110">
        <f>+D8</f>
        <v>1.5</v>
      </c>
      <c r="I8" s="202"/>
      <c r="J8" s="206"/>
      <c r="K8" s="206"/>
      <c r="L8" s="163"/>
      <c r="M8" s="163"/>
    </row>
    <row r="9" spans="1:13" ht="12.75" customHeight="1" x14ac:dyDescent="0.2">
      <c r="A9" s="113" t="s">
        <v>20</v>
      </c>
      <c r="B9" s="164" t="s">
        <v>1</v>
      </c>
      <c r="C9" s="164" t="s">
        <v>1</v>
      </c>
      <c r="D9" s="164">
        <v>1.7388445831818862</v>
      </c>
      <c r="E9" s="164">
        <v>1.7</v>
      </c>
      <c r="F9" s="164">
        <v>1.8</v>
      </c>
      <c r="G9" s="110">
        <f>F9</f>
        <v>1.8</v>
      </c>
      <c r="H9" s="110">
        <f>+D9</f>
        <v>1.7388445831818862</v>
      </c>
      <c r="I9" s="161"/>
      <c r="J9" s="206"/>
      <c r="K9" s="206"/>
      <c r="L9" s="161"/>
      <c r="M9" s="161"/>
    </row>
    <row r="10" spans="1:13" ht="12.75" customHeight="1" x14ac:dyDescent="0.2">
      <c r="A10" s="113" t="s">
        <v>44</v>
      </c>
      <c r="B10" s="164" t="s">
        <v>1</v>
      </c>
      <c r="C10" s="164" t="s">
        <v>1</v>
      </c>
      <c r="D10" s="164" t="s">
        <v>1</v>
      </c>
      <c r="E10" s="164" t="s">
        <v>1</v>
      </c>
      <c r="F10" s="164" t="s">
        <v>1</v>
      </c>
      <c r="G10" s="204" t="s">
        <v>1</v>
      </c>
      <c r="H10" s="204" t="s">
        <v>1</v>
      </c>
      <c r="I10" s="161"/>
      <c r="J10" s="154"/>
      <c r="K10" s="206"/>
      <c r="L10" s="161"/>
      <c r="M10" s="161"/>
    </row>
    <row r="11" spans="1:13" ht="12.75" customHeight="1" x14ac:dyDescent="0.2">
      <c r="A11" s="113" t="s">
        <v>108</v>
      </c>
      <c r="B11" s="164" t="s">
        <v>1</v>
      </c>
      <c r="C11" s="164" t="s">
        <v>1</v>
      </c>
      <c r="D11" s="164" t="s">
        <v>1</v>
      </c>
      <c r="E11" s="164" t="s">
        <v>1</v>
      </c>
      <c r="F11" s="164" t="s">
        <v>1</v>
      </c>
      <c r="G11" s="204" t="s">
        <v>1</v>
      </c>
      <c r="H11" s="204" t="s">
        <v>1</v>
      </c>
      <c r="I11" s="161"/>
      <c r="J11" s="154"/>
      <c r="K11" s="154"/>
      <c r="L11" s="161"/>
      <c r="M11" s="161"/>
    </row>
    <row r="12" spans="1:13" ht="12.75" customHeight="1" x14ac:dyDescent="0.2">
      <c r="A12" s="113" t="s">
        <v>109</v>
      </c>
      <c r="B12" s="164" t="s">
        <v>1</v>
      </c>
      <c r="C12" s="164" t="s">
        <v>1</v>
      </c>
      <c r="D12" s="164" t="s">
        <v>1</v>
      </c>
      <c r="E12" s="164" t="s">
        <v>1</v>
      </c>
      <c r="F12" s="164" t="s">
        <v>1</v>
      </c>
      <c r="G12" s="204" t="s">
        <v>1</v>
      </c>
      <c r="H12" s="204" t="s">
        <v>1</v>
      </c>
      <c r="I12" s="161"/>
      <c r="J12" s="154"/>
      <c r="K12" s="154"/>
      <c r="L12" s="161"/>
      <c r="M12" s="161"/>
    </row>
    <row r="13" spans="1:13" ht="12.75" customHeight="1" x14ac:dyDescent="0.2">
      <c r="A13" s="113" t="s">
        <v>54</v>
      </c>
      <c r="B13" s="164" t="s">
        <v>1</v>
      </c>
      <c r="C13" s="164" t="s">
        <v>1</v>
      </c>
      <c r="D13" s="164" t="s">
        <v>1</v>
      </c>
      <c r="E13" s="164" t="s">
        <v>1</v>
      </c>
      <c r="F13" s="164" t="s">
        <v>1</v>
      </c>
      <c r="G13" s="204" t="s">
        <v>1</v>
      </c>
      <c r="H13" s="204" t="s">
        <v>1</v>
      </c>
      <c r="I13" s="161"/>
      <c r="J13" s="165"/>
      <c r="K13" s="166"/>
      <c r="L13" s="161"/>
      <c r="M13" s="161"/>
    </row>
    <row r="14" spans="1:13" ht="12.75" customHeight="1" x14ac:dyDescent="0.2">
      <c r="A14" s="159" t="s">
        <v>46</v>
      </c>
      <c r="B14" s="170">
        <v>6.8892751282890652</v>
      </c>
      <c r="C14" s="170">
        <v>13.253059036600666</v>
      </c>
      <c r="D14" s="170">
        <v>2.6042270920948907</v>
      </c>
      <c r="E14" s="170">
        <v>1.63</v>
      </c>
      <c r="F14" s="170">
        <v>1.6015683851473166</v>
      </c>
      <c r="G14" s="110">
        <f>F14-E14</f>
        <v>-2.8431614852683307E-2</v>
      </c>
      <c r="H14" s="110">
        <f>+D14-C14</f>
        <v>-10.648831944505776</v>
      </c>
      <c r="I14" s="167"/>
      <c r="J14" s="208"/>
      <c r="K14" s="206"/>
      <c r="L14" s="167"/>
      <c r="M14" s="167"/>
    </row>
    <row r="15" spans="1:13" ht="12.75" customHeight="1" x14ac:dyDescent="0.2">
      <c r="A15" s="113" t="s">
        <v>18</v>
      </c>
      <c r="B15" s="168" t="s">
        <v>1</v>
      </c>
      <c r="C15" s="168" t="s">
        <v>1</v>
      </c>
      <c r="D15" s="168" t="s">
        <v>1</v>
      </c>
      <c r="E15" s="168" t="s">
        <v>1</v>
      </c>
      <c r="F15" s="168" t="s">
        <v>1</v>
      </c>
      <c r="G15" s="110" t="s">
        <v>1</v>
      </c>
      <c r="H15" s="110" t="s">
        <v>1</v>
      </c>
      <c r="I15" s="163"/>
      <c r="J15" s="208"/>
      <c r="K15" s="206"/>
      <c r="L15" s="163"/>
      <c r="M15" s="163"/>
    </row>
    <row r="16" spans="1:13" ht="12.75" customHeight="1" x14ac:dyDescent="0.2">
      <c r="A16" s="113" t="s">
        <v>107</v>
      </c>
      <c r="B16" s="168">
        <v>8.25</v>
      </c>
      <c r="C16" s="168">
        <v>11.75</v>
      </c>
      <c r="D16" s="168">
        <v>1.5</v>
      </c>
      <c r="E16" s="168" t="s">
        <v>1</v>
      </c>
      <c r="F16" s="168">
        <v>1.5</v>
      </c>
      <c r="G16" s="110" t="s">
        <v>1</v>
      </c>
      <c r="H16" s="110">
        <f>-C16</f>
        <v>-11.75</v>
      </c>
      <c r="I16" s="163"/>
      <c r="J16" s="208"/>
      <c r="K16" s="206"/>
      <c r="L16" s="163"/>
      <c r="M16" s="163"/>
    </row>
    <row r="17" spans="1:13" ht="12.75" customHeight="1" x14ac:dyDescent="0.2">
      <c r="A17" s="113" t="s">
        <v>106</v>
      </c>
      <c r="B17" s="168">
        <v>3.3055555555555549</v>
      </c>
      <c r="C17" s="168" t="s">
        <v>1</v>
      </c>
      <c r="D17" s="168">
        <v>1.7852682372977575</v>
      </c>
      <c r="E17" s="168">
        <v>1.5</v>
      </c>
      <c r="F17" s="168" t="s">
        <v>1</v>
      </c>
      <c r="G17" s="110" t="str">
        <f>F17</f>
        <v>-</v>
      </c>
      <c r="H17" s="110">
        <f>+D17</f>
        <v>1.7852682372977575</v>
      </c>
      <c r="I17" s="163"/>
      <c r="J17" s="208"/>
      <c r="K17" s="206"/>
      <c r="L17" s="163"/>
      <c r="M17" s="163"/>
    </row>
    <row r="18" spans="1:13" ht="12.75" customHeight="1" x14ac:dyDescent="0.2">
      <c r="A18" s="113" t="s">
        <v>19</v>
      </c>
      <c r="B18" s="168">
        <v>6.6833333333333398</v>
      </c>
      <c r="C18" s="168">
        <v>13.33333333333335</v>
      </c>
      <c r="D18" s="168">
        <v>1.6875354107648726</v>
      </c>
      <c r="E18" s="168">
        <v>1.5</v>
      </c>
      <c r="F18" s="168">
        <v>1.8</v>
      </c>
      <c r="G18" s="110">
        <f>F18-E18</f>
        <v>0.30000000000000004</v>
      </c>
      <c r="H18" s="110">
        <f>+D18-C18</f>
        <v>-11.645797922568477</v>
      </c>
      <c r="I18" s="163"/>
      <c r="J18" s="208"/>
      <c r="K18" s="206"/>
      <c r="L18" s="163"/>
      <c r="M18" s="163"/>
    </row>
    <row r="19" spans="1:13" ht="12.75" customHeight="1" x14ac:dyDescent="0.2">
      <c r="A19" s="113" t="s">
        <v>20</v>
      </c>
      <c r="B19" s="164">
        <v>2</v>
      </c>
      <c r="C19" s="164" t="s">
        <v>1</v>
      </c>
      <c r="D19" s="164">
        <v>1.7036697247706423</v>
      </c>
      <c r="E19" s="164">
        <v>1.70366972477064</v>
      </c>
      <c r="F19" s="164" t="s">
        <v>1</v>
      </c>
      <c r="G19" s="110" t="str">
        <f>F19</f>
        <v>-</v>
      </c>
      <c r="H19" s="110">
        <f>+D19</f>
        <v>1.7036697247706423</v>
      </c>
      <c r="I19" s="163"/>
      <c r="J19" s="208"/>
      <c r="K19" s="206"/>
      <c r="L19" s="163"/>
      <c r="M19" s="163"/>
    </row>
    <row r="20" spans="1:13" ht="12.75" customHeight="1" x14ac:dyDescent="0.2">
      <c r="A20" s="113" t="s">
        <v>44</v>
      </c>
      <c r="B20" s="164">
        <v>10</v>
      </c>
      <c r="C20" s="168">
        <v>10</v>
      </c>
      <c r="D20" s="164" t="s">
        <v>1</v>
      </c>
      <c r="E20" s="164" t="s">
        <v>1</v>
      </c>
      <c r="F20" s="164" t="s">
        <v>1</v>
      </c>
      <c r="G20" s="110" t="s">
        <v>1</v>
      </c>
      <c r="H20" s="110">
        <f>-C20</f>
        <v>-10</v>
      </c>
      <c r="I20" s="163"/>
      <c r="J20" s="208"/>
      <c r="K20" s="206"/>
      <c r="L20" s="163"/>
      <c r="M20" s="163"/>
    </row>
    <row r="21" spans="1:13" ht="12.75" customHeight="1" x14ac:dyDescent="0.2">
      <c r="A21" s="113" t="s">
        <v>108</v>
      </c>
      <c r="B21" s="168">
        <v>12</v>
      </c>
      <c r="C21" s="168">
        <v>16</v>
      </c>
      <c r="D21" s="168" t="s">
        <v>1</v>
      </c>
      <c r="E21" s="168" t="s">
        <v>1</v>
      </c>
      <c r="F21" s="164" t="s">
        <v>1</v>
      </c>
      <c r="G21" s="110" t="s">
        <v>1</v>
      </c>
      <c r="H21" s="110">
        <f>-C21</f>
        <v>-16</v>
      </c>
      <c r="I21" s="163"/>
      <c r="J21" s="208"/>
      <c r="K21" s="206"/>
      <c r="L21" s="163"/>
      <c r="M21" s="163"/>
    </row>
    <row r="22" spans="1:13" ht="12.75" customHeight="1" x14ac:dyDescent="0.2">
      <c r="A22" s="113" t="s">
        <v>109</v>
      </c>
      <c r="B22" s="168">
        <v>10.588235294117649</v>
      </c>
      <c r="C22" s="168" t="s">
        <v>1</v>
      </c>
      <c r="D22" s="168" t="s">
        <v>1</v>
      </c>
      <c r="E22" s="168" t="s">
        <v>1</v>
      </c>
      <c r="F22" s="164" t="s">
        <v>1</v>
      </c>
      <c r="G22" s="110" t="s">
        <v>1</v>
      </c>
      <c r="H22" s="110" t="s">
        <v>1</v>
      </c>
      <c r="I22" s="163"/>
      <c r="J22" s="162"/>
      <c r="K22" s="206"/>
      <c r="L22" s="163"/>
      <c r="M22" s="163"/>
    </row>
    <row r="23" spans="1:13" ht="12.75" customHeight="1" x14ac:dyDescent="0.2">
      <c r="A23" s="113" t="s">
        <v>54</v>
      </c>
      <c r="B23" s="164" t="s">
        <v>1</v>
      </c>
      <c r="C23" s="164" t="s">
        <v>1</v>
      </c>
      <c r="D23" s="164">
        <v>6.7</v>
      </c>
      <c r="E23" s="168" t="s">
        <v>1</v>
      </c>
      <c r="F23" s="164" t="s">
        <v>1</v>
      </c>
      <c r="G23" s="110" t="s">
        <v>1</v>
      </c>
      <c r="H23" s="110">
        <f>+D23</f>
        <v>6.7</v>
      </c>
      <c r="I23" s="163"/>
      <c r="J23" s="165"/>
      <c r="K23" s="206"/>
      <c r="L23" s="163"/>
      <c r="M23" s="163"/>
    </row>
    <row r="24" spans="1:13" ht="12.75" customHeight="1" x14ac:dyDescent="0.2">
      <c r="A24" s="159" t="s">
        <v>47</v>
      </c>
      <c r="B24" s="170">
        <v>2</v>
      </c>
      <c r="C24" s="170" t="s">
        <v>1</v>
      </c>
      <c r="D24" s="170" t="s">
        <v>1</v>
      </c>
      <c r="E24" s="170" t="s">
        <v>1</v>
      </c>
      <c r="F24" s="170" t="s">
        <v>1</v>
      </c>
      <c r="G24" s="110" t="s">
        <v>1</v>
      </c>
      <c r="H24" s="110" t="s">
        <v>1</v>
      </c>
      <c r="I24" s="167"/>
      <c r="J24" s="162"/>
      <c r="K24" s="206"/>
      <c r="L24" s="167"/>
      <c r="M24" s="167"/>
    </row>
    <row r="25" spans="1:13" ht="12.75" customHeight="1" x14ac:dyDescent="0.2">
      <c r="A25" s="113" t="s">
        <v>18</v>
      </c>
      <c r="B25" s="168" t="s">
        <v>1</v>
      </c>
      <c r="C25" s="168" t="s">
        <v>1</v>
      </c>
      <c r="D25" s="168" t="s">
        <v>1</v>
      </c>
      <c r="E25" s="168" t="s">
        <v>1</v>
      </c>
      <c r="F25" s="168" t="s">
        <v>1</v>
      </c>
      <c r="G25" s="142" t="s">
        <v>1</v>
      </c>
      <c r="H25" s="142" t="s">
        <v>1</v>
      </c>
      <c r="I25" s="163"/>
      <c r="J25" s="162"/>
      <c r="K25" s="206"/>
      <c r="L25" s="163"/>
      <c r="M25" s="163"/>
    </row>
    <row r="26" spans="1:13" ht="12.75" customHeight="1" x14ac:dyDescent="0.2">
      <c r="A26" s="113" t="s">
        <v>107</v>
      </c>
      <c r="B26" s="168">
        <v>2</v>
      </c>
      <c r="C26" s="168" t="s">
        <v>1</v>
      </c>
      <c r="D26" s="168" t="s">
        <v>1</v>
      </c>
      <c r="E26" s="168" t="s">
        <v>1</v>
      </c>
      <c r="F26" s="168" t="s">
        <v>1</v>
      </c>
      <c r="G26" s="142" t="s">
        <v>1</v>
      </c>
      <c r="H26" s="142" t="s">
        <v>1</v>
      </c>
      <c r="I26" s="163"/>
      <c r="J26" s="162"/>
      <c r="K26" s="206"/>
      <c r="L26" s="163"/>
      <c r="M26" s="163"/>
    </row>
    <row r="27" spans="1:13" ht="12.75" customHeight="1" x14ac:dyDescent="0.2">
      <c r="A27" s="113" t="s">
        <v>106</v>
      </c>
      <c r="B27" s="168">
        <v>2</v>
      </c>
      <c r="C27" s="168" t="s">
        <v>1</v>
      </c>
      <c r="D27" s="168" t="s">
        <v>1</v>
      </c>
      <c r="E27" s="168" t="s">
        <v>1</v>
      </c>
      <c r="F27" s="168" t="s">
        <v>1</v>
      </c>
      <c r="G27" s="142" t="s">
        <v>1</v>
      </c>
      <c r="H27" s="142" t="s">
        <v>1</v>
      </c>
      <c r="I27" s="163"/>
      <c r="J27" s="162"/>
      <c r="K27" s="206"/>
      <c r="L27" s="163"/>
      <c r="M27" s="163"/>
    </row>
    <row r="28" spans="1:13" ht="12.75" customHeight="1" x14ac:dyDescent="0.2">
      <c r="A28" s="113" t="s">
        <v>19</v>
      </c>
      <c r="B28" s="168" t="s">
        <v>1</v>
      </c>
      <c r="C28" s="168" t="s">
        <v>1</v>
      </c>
      <c r="D28" s="168" t="s">
        <v>1</v>
      </c>
      <c r="E28" s="168" t="s">
        <v>1</v>
      </c>
      <c r="F28" s="168" t="s">
        <v>1</v>
      </c>
      <c r="G28" s="142" t="s">
        <v>1</v>
      </c>
      <c r="H28" s="142" t="s">
        <v>1</v>
      </c>
      <c r="I28" s="163"/>
      <c r="J28" s="162"/>
      <c r="K28" s="162"/>
      <c r="L28" s="163"/>
      <c r="M28" s="163"/>
    </row>
    <row r="29" spans="1:13" ht="12.75" customHeight="1" x14ac:dyDescent="0.2">
      <c r="A29" s="113" t="s">
        <v>20</v>
      </c>
      <c r="B29" s="164" t="s">
        <v>1</v>
      </c>
      <c r="C29" s="164" t="s">
        <v>1</v>
      </c>
      <c r="D29" s="164" t="s">
        <v>1</v>
      </c>
      <c r="E29" s="164" t="s">
        <v>1</v>
      </c>
      <c r="F29" s="164" t="s">
        <v>1</v>
      </c>
      <c r="G29" s="204" t="s">
        <v>1</v>
      </c>
      <c r="H29" s="204" t="s">
        <v>1</v>
      </c>
      <c r="I29" s="163"/>
      <c r="J29" s="162"/>
      <c r="K29" s="162"/>
      <c r="L29" s="163"/>
      <c r="M29" s="163"/>
    </row>
    <row r="30" spans="1:13" ht="12.75" customHeight="1" x14ac:dyDescent="0.2">
      <c r="A30" s="113" t="s">
        <v>44</v>
      </c>
      <c r="B30" s="164" t="s">
        <v>1</v>
      </c>
      <c r="C30" s="164" t="s">
        <v>1</v>
      </c>
      <c r="D30" s="164" t="s">
        <v>1</v>
      </c>
      <c r="E30" s="164" t="s">
        <v>1</v>
      </c>
      <c r="F30" s="164" t="s">
        <v>1</v>
      </c>
      <c r="G30" s="204" t="s">
        <v>1</v>
      </c>
      <c r="H30" s="204" t="s">
        <v>1</v>
      </c>
      <c r="I30" s="163"/>
      <c r="J30" s="162"/>
      <c r="K30" s="162"/>
      <c r="L30" s="163"/>
      <c r="M30" s="163"/>
    </row>
    <row r="31" spans="1:13" ht="12.75" customHeight="1" x14ac:dyDescent="0.2">
      <c r="A31" s="113" t="s">
        <v>108</v>
      </c>
      <c r="B31" s="164" t="s">
        <v>1</v>
      </c>
      <c r="C31" s="164" t="s">
        <v>1</v>
      </c>
      <c r="D31" s="164" t="s">
        <v>1</v>
      </c>
      <c r="E31" s="164" t="s">
        <v>1</v>
      </c>
      <c r="F31" s="164" t="s">
        <v>1</v>
      </c>
      <c r="G31" s="204" t="s">
        <v>1</v>
      </c>
      <c r="H31" s="204" t="s">
        <v>1</v>
      </c>
      <c r="I31" s="163"/>
      <c r="J31" s="162"/>
      <c r="K31" s="162"/>
      <c r="L31" s="163"/>
      <c r="M31" s="163"/>
    </row>
    <row r="32" spans="1:13" ht="12.75" customHeight="1" x14ac:dyDescent="0.2">
      <c r="A32" s="113" t="s">
        <v>109</v>
      </c>
      <c r="B32" s="164" t="s">
        <v>1</v>
      </c>
      <c r="C32" s="164" t="s">
        <v>1</v>
      </c>
      <c r="D32" s="164" t="s">
        <v>1</v>
      </c>
      <c r="E32" s="164" t="s">
        <v>1</v>
      </c>
      <c r="F32" s="164" t="s">
        <v>1</v>
      </c>
      <c r="G32" s="204" t="s">
        <v>1</v>
      </c>
      <c r="H32" s="204" t="s">
        <v>1</v>
      </c>
      <c r="I32" s="163"/>
      <c r="J32" s="162"/>
      <c r="K32" s="162"/>
      <c r="L32" s="163"/>
      <c r="M32" s="163"/>
    </row>
    <row r="33" spans="1:13" ht="12.75" customHeight="1" x14ac:dyDescent="0.2">
      <c r="A33" s="113" t="s">
        <v>54</v>
      </c>
      <c r="B33" s="164" t="s">
        <v>1</v>
      </c>
      <c r="C33" s="164" t="s">
        <v>1</v>
      </c>
      <c r="D33" s="164" t="s">
        <v>1</v>
      </c>
      <c r="E33" s="164" t="s">
        <v>1</v>
      </c>
      <c r="F33" s="164" t="s">
        <v>1</v>
      </c>
      <c r="G33" s="204" t="s">
        <v>1</v>
      </c>
      <c r="H33" s="204" t="s">
        <v>1</v>
      </c>
      <c r="I33" s="163"/>
      <c r="J33" s="153"/>
      <c r="K33" s="153"/>
      <c r="L33" s="163"/>
      <c r="M33" s="163"/>
    </row>
    <row r="34" spans="1:13" x14ac:dyDescent="0.2">
      <c r="D34" s="169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J74"/>
  <sheetViews>
    <sheetView workbookViewId="0">
      <selection activeCell="L8" sqref="L8"/>
    </sheetView>
  </sheetViews>
  <sheetFormatPr defaultColWidth="9.140625" defaultRowHeight="11.25" x14ac:dyDescent="0.2"/>
  <cols>
    <col min="1" max="1" width="20.85546875" style="119" bestFit="1" customWidth="1"/>
    <col min="2" max="2" width="10.7109375" style="119" customWidth="1"/>
    <col min="3" max="4" width="11.140625" style="119" customWidth="1"/>
    <col min="5" max="8" width="10.7109375" style="119" customWidth="1"/>
    <col min="9" max="9" width="12.28515625" style="119" bestFit="1" customWidth="1"/>
    <col min="10" max="16384" width="9.140625" style="119"/>
  </cols>
  <sheetData>
    <row r="1" spans="1:10" ht="14.25" customHeight="1" x14ac:dyDescent="0.2">
      <c r="A1" s="118" t="s">
        <v>102</v>
      </c>
    </row>
    <row r="2" spans="1:10" s="122" customFormat="1" ht="12.75" customHeight="1" x14ac:dyDescent="0.2">
      <c r="A2" s="120" t="s">
        <v>50</v>
      </c>
      <c r="B2" s="121"/>
      <c r="C2" s="77"/>
      <c r="D2" s="77"/>
      <c r="E2" s="77"/>
      <c r="F2" s="77"/>
      <c r="G2" s="77"/>
    </row>
    <row r="3" spans="1:10" ht="24" customHeight="1" x14ac:dyDescent="0.2">
      <c r="A3" s="103"/>
      <c r="B3" s="104" t="s">
        <v>110</v>
      </c>
      <c r="C3" s="155" t="s">
        <v>114</v>
      </c>
      <c r="D3" s="155" t="s">
        <v>115</v>
      </c>
      <c r="E3" s="155">
        <v>42795</v>
      </c>
      <c r="F3" s="155">
        <v>42826</v>
      </c>
      <c r="G3" s="105" t="s">
        <v>2</v>
      </c>
      <c r="H3" s="106" t="s">
        <v>3</v>
      </c>
    </row>
    <row r="4" spans="1:10" ht="12.75" customHeight="1" x14ac:dyDescent="0.2">
      <c r="A4" s="107" t="s">
        <v>48</v>
      </c>
      <c r="B4" s="171">
        <v>6402.9181000000008</v>
      </c>
      <c r="C4" s="171">
        <v>3744.0652</v>
      </c>
      <c r="D4" s="171">
        <f>D5+D15</f>
        <v>800.10670000000005</v>
      </c>
      <c r="E4" s="171">
        <v>160.44839999999999</v>
      </c>
      <c r="F4" s="171">
        <f>F5+F15</f>
        <v>282.17040000000003</v>
      </c>
      <c r="G4" s="142">
        <f>F4-E4</f>
        <v>121.72200000000004</v>
      </c>
      <c r="H4" s="110">
        <f>D4-C4</f>
        <v>-2943.9584999999997</v>
      </c>
      <c r="I4" s="123"/>
    </row>
    <row r="5" spans="1:10" ht="12.75" customHeight="1" x14ac:dyDescent="0.2">
      <c r="A5" s="111" t="s">
        <v>29</v>
      </c>
      <c r="B5" s="140">
        <v>4515.2439000000004</v>
      </c>
      <c r="C5" s="140">
        <v>2823.9834999999998</v>
      </c>
      <c r="D5" s="140">
        <v>398.61320000000001</v>
      </c>
      <c r="E5" s="140">
        <v>89.928399999999996</v>
      </c>
      <c r="F5" s="171">
        <v>223.09690000000001</v>
      </c>
      <c r="G5" s="142">
        <f>F5-E5</f>
        <v>133.16849999999999</v>
      </c>
      <c r="H5" s="110">
        <f>D5-C5</f>
        <v>-2425.3702999999996</v>
      </c>
      <c r="I5" s="123"/>
    </row>
    <row r="6" spans="1:10" ht="12.75" customHeight="1" x14ac:dyDescent="0.2">
      <c r="A6" s="112" t="s">
        <v>18</v>
      </c>
      <c r="B6" s="141">
        <v>824.73669999999993</v>
      </c>
      <c r="C6" s="141">
        <v>528.38210000000004</v>
      </c>
      <c r="D6" s="141">
        <v>14.0244</v>
      </c>
      <c r="E6" s="141">
        <v>14.0244</v>
      </c>
      <c r="F6" s="141" t="s">
        <v>1</v>
      </c>
      <c r="G6" s="142" t="str">
        <f>F6</f>
        <v>-</v>
      </c>
      <c r="H6" s="110">
        <f>D6-C6</f>
        <v>-514.35770000000002</v>
      </c>
      <c r="I6" s="123"/>
      <c r="J6" s="124"/>
    </row>
    <row r="7" spans="1:10" ht="12.75" customHeight="1" x14ac:dyDescent="0.2">
      <c r="A7" s="112" t="s">
        <v>107</v>
      </c>
      <c r="B7" s="141">
        <v>2152.0083999999997</v>
      </c>
      <c r="C7" s="141">
        <v>1472.1394000000003</v>
      </c>
      <c r="D7" s="141">
        <v>271.15809999999999</v>
      </c>
      <c r="E7" s="141">
        <v>9.9039999999999999</v>
      </c>
      <c r="F7" s="141">
        <v>195.65790000000001</v>
      </c>
      <c r="G7" s="142">
        <f>F7-E7</f>
        <v>185.75390000000002</v>
      </c>
      <c r="H7" s="110">
        <f>D7-C7</f>
        <v>-1200.9813000000004</v>
      </c>
      <c r="I7" s="123"/>
      <c r="J7" s="124"/>
    </row>
    <row r="8" spans="1:10" ht="12.75" customHeight="1" x14ac:dyDescent="0.2">
      <c r="A8" s="112" t="s">
        <v>106</v>
      </c>
      <c r="B8" s="141">
        <v>1441.4638000000002</v>
      </c>
      <c r="C8" s="141">
        <v>726.42700000000002</v>
      </c>
      <c r="D8" s="141">
        <v>48.308700000000002</v>
      </c>
      <c r="E8" s="141">
        <v>19.045999999999999</v>
      </c>
      <c r="F8" s="141">
        <v>9.2710000000000008</v>
      </c>
      <c r="G8" s="142">
        <f>F8-E8</f>
        <v>-9.7749999999999986</v>
      </c>
      <c r="H8" s="110">
        <f>D8-C8</f>
        <v>-678.11829999999998</v>
      </c>
      <c r="I8" s="123"/>
      <c r="J8" s="124"/>
    </row>
    <row r="9" spans="1:10" ht="12.75" customHeight="1" x14ac:dyDescent="0.2">
      <c r="A9" s="112" t="s">
        <v>19</v>
      </c>
      <c r="B9" s="141">
        <v>97.034999999999997</v>
      </c>
      <c r="C9" s="141">
        <v>97.034999999999997</v>
      </c>
      <c r="D9" s="141">
        <v>18.350999999999999</v>
      </c>
      <c r="E9" s="141">
        <v>18.350999999999999</v>
      </c>
      <c r="F9" s="141" t="s">
        <v>1</v>
      </c>
      <c r="G9" s="142" t="str">
        <f>F9</f>
        <v>-</v>
      </c>
      <c r="H9" s="110">
        <f>D9</f>
        <v>18.350999999999999</v>
      </c>
      <c r="I9" s="123"/>
      <c r="J9" s="124"/>
    </row>
    <row r="10" spans="1:10" ht="12.75" customHeight="1" x14ac:dyDescent="0.2">
      <c r="A10" s="112" t="s">
        <v>20</v>
      </c>
      <c r="B10" s="141" t="s">
        <v>1</v>
      </c>
      <c r="C10" s="141" t="s">
        <v>1</v>
      </c>
      <c r="D10" s="141">
        <v>46.771000000000001</v>
      </c>
      <c r="E10" s="141">
        <v>28.603000000000002</v>
      </c>
      <c r="F10" s="141">
        <v>18.167999999999999</v>
      </c>
      <c r="G10" s="142">
        <f>F10</f>
        <v>18.167999999999999</v>
      </c>
      <c r="H10" s="110">
        <f>D10</f>
        <v>46.771000000000001</v>
      </c>
      <c r="I10" s="123"/>
      <c r="J10" s="124"/>
    </row>
    <row r="11" spans="1:10" ht="12.75" customHeight="1" x14ac:dyDescent="0.2">
      <c r="A11" s="112" t="s">
        <v>44</v>
      </c>
      <c r="B11" s="141" t="s">
        <v>1</v>
      </c>
      <c r="C11" s="141" t="s">
        <v>1</v>
      </c>
      <c r="D11" s="141" t="s">
        <v>1</v>
      </c>
      <c r="E11" s="141" t="s">
        <v>1</v>
      </c>
      <c r="F11" s="141" t="s">
        <v>1</v>
      </c>
      <c r="G11" s="110" t="s">
        <v>1</v>
      </c>
      <c r="H11" s="110" t="s">
        <v>1</v>
      </c>
      <c r="J11" s="124"/>
    </row>
    <row r="12" spans="1:10" ht="12.75" customHeight="1" x14ac:dyDescent="0.2">
      <c r="A12" s="112" t="s">
        <v>108</v>
      </c>
      <c r="B12" s="141" t="s">
        <v>1</v>
      </c>
      <c r="C12" s="141" t="s">
        <v>1</v>
      </c>
      <c r="D12" s="141" t="s">
        <v>1</v>
      </c>
      <c r="E12" s="141" t="s">
        <v>1</v>
      </c>
      <c r="F12" s="141" t="s">
        <v>1</v>
      </c>
      <c r="G12" s="110" t="s">
        <v>1</v>
      </c>
      <c r="H12" s="110" t="s">
        <v>1</v>
      </c>
      <c r="J12" s="124"/>
    </row>
    <row r="13" spans="1:10" ht="12.75" customHeight="1" x14ac:dyDescent="0.2">
      <c r="A13" s="112" t="s">
        <v>109</v>
      </c>
      <c r="B13" s="141" t="s">
        <v>1</v>
      </c>
      <c r="C13" s="141" t="s">
        <v>1</v>
      </c>
      <c r="D13" s="141" t="s">
        <v>1</v>
      </c>
      <c r="E13" s="141" t="s">
        <v>1</v>
      </c>
      <c r="F13" s="141" t="s">
        <v>1</v>
      </c>
      <c r="G13" s="110" t="s">
        <v>1</v>
      </c>
      <c r="H13" s="110" t="s">
        <v>1</v>
      </c>
      <c r="J13" s="124"/>
    </row>
    <row r="14" spans="1:10" ht="12.75" customHeight="1" x14ac:dyDescent="0.2">
      <c r="A14" s="112" t="s">
        <v>54</v>
      </c>
      <c r="B14" s="141" t="s">
        <v>1</v>
      </c>
      <c r="C14" s="141" t="s">
        <v>1</v>
      </c>
      <c r="D14" s="141" t="s">
        <v>1</v>
      </c>
      <c r="E14" s="141" t="s">
        <v>1</v>
      </c>
      <c r="F14" s="141" t="s">
        <v>1</v>
      </c>
      <c r="G14" s="110" t="s">
        <v>1</v>
      </c>
      <c r="H14" s="110" t="s">
        <v>1</v>
      </c>
      <c r="J14" s="124"/>
    </row>
    <row r="15" spans="1:10" ht="12.75" customHeight="1" x14ac:dyDescent="0.2">
      <c r="A15" s="111" t="s">
        <v>11</v>
      </c>
      <c r="B15" s="140">
        <v>1852.0497</v>
      </c>
      <c r="C15" s="140">
        <v>920.08169999999996</v>
      </c>
      <c r="D15" s="140">
        <v>401.49349999999998</v>
      </c>
      <c r="E15" s="140">
        <v>70.52</v>
      </c>
      <c r="F15" s="140">
        <v>59.073500000000003</v>
      </c>
      <c r="G15" s="142">
        <f>F15-E15</f>
        <v>-11.446499999999993</v>
      </c>
      <c r="H15" s="110">
        <f>D15-C15</f>
        <v>-518.58819999999992</v>
      </c>
      <c r="I15" s="123"/>
      <c r="J15" s="124"/>
    </row>
    <row r="16" spans="1:10" ht="12.75" customHeight="1" x14ac:dyDescent="0.2">
      <c r="A16" s="112" t="s">
        <v>18</v>
      </c>
      <c r="B16" s="141" t="s">
        <v>1</v>
      </c>
      <c r="C16" s="141" t="s">
        <v>1</v>
      </c>
      <c r="D16" s="141" t="s">
        <v>1</v>
      </c>
      <c r="E16" s="141" t="s">
        <v>1</v>
      </c>
      <c r="F16" s="141" t="s">
        <v>1</v>
      </c>
      <c r="G16" s="142" t="s">
        <v>1</v>
      </c>
      <c r="H16" s="110" t="s">
        <v>1</v>
      </c>
      <c r="I16" s="123"/>
      <c r="J16" s="124"/>
    </row>
    <row r="17" spans="1:10" ht="12.75" customHeight="1" x14ac:dyDescent="0.2">
      <c r="A17" s="112" t="s">
        <v>107</v>
      </c>
      <c r="B17" s="141">
        <v>362.08170000000001</v>
      </c>
      <c r="C17" s="141">
        <v>330.08170000000001</v>
      </c>
      <c r="D17" s="141">
        <v>39.073500000000003</v>
      </c>
      <c r="E17" s="141" t="s">
        <v>1</v>
      </c>
      <c r="F17" s="141">
        <v>39.073500000000003</v>
      </c>
      <c r="G17" s="142" t="s">
        <v>1</v>
      </c>
      <c r="H17" s="110">
        <f>-C17</f>
        <v>-330.08170000000001</v>
      </c>
      <c r="I17" s="123"/>
      <c r="J17" s="124"/>
    </row>
    <row r="18" spans="1:10" ht="12.75" customHeight="1" x14ac:dyDescent="0.2">
      <c r="A18" s="112" t="s">
        <v>106</v>
      </c>
      <c r="B18" s="141">
        <v>390</v>
      </c>
      <c r="C18" s="141" t="s">
        <v>1</v>
      </c>
      <c r="D18" s="141">
        <v>140.91999999999999</v>
      </c>
      <c r="E18" s="141">
        <v>6.92</v>
      </c>
      <c r="F18" s="141" t="s">
        <v>1</v>
      </c>
      <c r="G18" s="142" t="str">
        <f>F18</f>
        <v>-</v>
      </c>
      <c r="H18" s="110">
        <f>D18</f>
        <v>140.91999999999999</v>
      </c>
      <c r="I18" s="123"/>
      <c r="J18" s="124"/>
    </row>
    <row r="19" spans="1:10" ht="12.75" customHeight="1" x14ac:dyDescent="0.2">
      <c r="A19" s="112" t="s">
        <v>19</v>
      </c>
      <c r="B19" s="141">
        <v>569.96799999999996</v>
      </c>
      <c r="C19" s="141">
        <v>400</v>
      </c>
      <c r="D19" s="141">
        <v>105.9</v>
      </c>
      <c r="E19" s="141">
        <v>20</v>
      </c>
      <c r="F19" s="141">
        <v>20</v>
      </c>
      <c r="G19" s="142">
        <f>F19-E19</f>
        <v>0</v>
      </c>
      <c r="H19" s="110">
        <f>D19-C19</f>
        <v>-294.10000000000002</v>
      </c>
      <c r="I19" s="123"/>
      <c r="J19" s="124"/>
    </row>
    <row r="20" spans="1:10" ht="12.75" customHeight="1" x14ac:dyDescent="0.2">
      <c r="A20" s="112" t="s">
        <v>20</v>
      </c>
      <c r="B20" s="141">
        <v>20</v>
      </c>
      <c r="C20" s="141" t="s">
        <v>1</v>
      </c>
      <c r="D20" s="141">
        <v>43.6</v>
      </c>
      <c r="E20" s="141">
        <v>43.6</v>
      </c>
      <c r="F20" s="141" t="s">
        <v>1</v>
      </c>
      <c r="G20" s="142" t="str">
        <f>F20</f>
        <v>-</v>
      </c>
      <c r="H20" s="110">
        <f>D20</f>
        <v>43.6</v>
      </c>
      <c r="I20" s="123"/>
      <c r="J20" s="124"/>
    </row>
    <row r="21" spans="1:10" ht="12.75" customHeight="1" x14ac:dyDescent="0.2">
      <c r="A21" s="112" t="s">
        <v>44</v>
      </c>
      <c r="B21" s="141">
        <v>100</v>
      </c>
      <c r="C21" s="141">
        <v>100</v>
      </c>
      <c r="D21" s="141" t="s">
        <v>1</v>
      </c>
      <c r="E21" s="141" t="s">
        <v>1</v>
      </c>
      <c r="F21" s="141" t="s">
        <v>1</v>
      </c>
      <c r="G21" s="142" t="s">
        <v>1</v>
      </c>
      <c r="H21" s="110">
        <f>-C21</f>
        <v>-100</v>
      </c>
      <c r="I21" s="123"/>
      <c r="J21" s="124"/>
    </row>
    <row r="22" spans="1:10" ht="12.75" customHeight="1" x14ac:dyDescent="0.2">
      <c r="A22" s="112" t="s">
        <v>108</v>
      </c>
      <c r="B22" s="141">
        <v>190</v>
      </c>
      <c r="C22" s="141">
        <v>90</v>
      </c>
      <c r="D22" s="141" t="s">
        <v>1</v>
      </c>
      <c r="E22" s="141" t="s">
        <v>1</v>
      </c>
      <c r="F22" s="141" t="s">
        <v>1</v>
      </c>
      <c r="G22" s="142" t="s">
        <v>1</v>
      </c>
      <c r="H22" s="110">
        <f>-C22</f>
        <v>-90</v>
      </c>
      <c r="I22" s="123"/>
      <c r="J22" s="124"/>
    </row>
    <row r="23" spans="1:10" ht="12.75" customHeight="1" x14ac:dyDescent="0.2">
      <c r="A23" s="112" t="s">
        <v>109</v>
      </c>
      <c r="B23" s="141">
        <v>220</v>
      </c>
      <c r="C23" s="141" t="s">
        <v>1</v>
      </c>
      <c r="D23" s="141" t="s">
        <v>1</v>
      </c>
      <c r="E23" s="141" t="s">
        <v>1</v>
      </c>
      <c r="F23" s="141" t="s">
        <v>1</v>
      </c>
      <c r="G23" s="142" t="s">
        <v>1</v>
      </c>
      <c r="H23" s="110" t="s">
        <v>1</v>
      </c>
      <c r="I23" s="123"/>
      <c r="J23" s="124"/>
    </row>
    <row r="24" spans="1:10" ht="12.75" customHeight="1" x14ac:dyDescent="0.2">
      <c r="A24" s="113" t="s">
        <v>54</v>
      </c>
      <c r="B24" s="141" t="s">
        <v>1</v>
      </c>
      <c r="C24" s="141" t="s">
        <v>1</v>
      </c>
      <c r="D24" s="141">
        <v>72</v>
      </c>
      <c r="E24" s="142" t="s">
        <v>1</v>
      </c>
      <c r="F24" s="142" t="s">
        <v>1</v>
      </c>
      <c r="G24" s="142" t="s">
        <v>1</v>
      </c>
      <c r="H24" s="110">
        <f>D24</f>
        <v>72</v>
      </c>
      <c r="I24" s="123"/>
      <c r="J24" s="124"/>
    </row>
    <row r="25" spans="1:10" ht="12.75" customHeight="1" x14ac:dyDescent="0.2">
      <c r="A25" s="111" t="s">
        <v>12</v>
      </c>
      <c r="B25" s="140">
        <v>35.624499999999998</v>
      </c>
      <c r="C25" s="140" t="s">
        <v>1</v>
      </c>
      <c r="D25" s="140" t="s">
        <v>1</v>
      </c>
      <c r="E25" s="140" t="s">
        <v>1</v>
      </c>
      <c r="F25" s="140" t="s">
        <v>1</v>
      </c>
      <c r="G25" s="110" t="s">
        <v>1</v>
      </c>
      <c r="H25" s="110" t="s">
        <v>1</v>
      </c>
      <c r="I25" s="125"/>
      <c r="J25" s="124"/>
    </row>
    <row r="26" spans="1:10" ht="12.75" customHeight="1" x14ac:dyDescent="0.2">
      <c r="A26" s="112" t="s">
        <v>18</v>
      </c>
      <c r="B26" s="141" t="s">
        <v>1</v>
      </c>
      <c r="C26" s="141" t="s">
        <v>1</v>
      </c>
      <c r="D26" s="141" t="s">
        <v>1</v>
      </c>
      <c r="E26" s="141" t="s">
        <v>1</v>
      </c>
      <c r="F26" s="141" t="s">
        <v>1</v>
      </c>
      <c r="G26" s="110" t="s">
        <v>1</v>
      </c>
      <c r="H26" s="110" t="s">
        <v>1</v>
      </c>
      <c r="I26" s="125"/>
      <c r="J26" s="124"/>
    </row>
    <row r="27" spans="1:10" ht="12.75" customHeight="1" x14ac:dyDescent="0.2">
      <c r="A27" s="112" t="s">
        <v>107</v>
      </c>
      <c r="B27" s="141">
        <v>17.7499</v>
      </c>
      <c r="C27" s="141" t="s">
        <v>1</v>
      </c>
      <c r="D27" s="141" t="s">
        <v>1</v>
      </c>
      <c r="E27" s="141" t="s">
        <v>1</v>
      </c>
      <c r="F27" s="141" t="s">
        <v>1</v>
      </c>
      <c r="G27" s="110" t="s">
        <v>1</v>
      </c>
      <c r="H27" s="110" t="s">
        <v>1</v>
      </c>
      <c r="I27" s="125"/>
      <c r="J27" s="124"/>
    </row>
    <row r="28" spans="1:10" ht="12.75" customHeight="1" x14ac:dyDescent="0.2">
      <c r="A28" s="112" t="s">
        <v>106</v>
      </c>
      <c r="B28" s="141">
        <v>17.874599999999997</v>
      </c>
      <c r="C28" s="141" t="s">
        <v>1</v>
      </c>
      <c r="D28" s="141" t="s">
        <v>1</v>
      </c>
      <c r="E28" s="141" t="s">
        <v>1</v>
      </c>
      <c r="F28" s="141" t="s">
        <v>1</v>
      </c>
      <c r="G28" s="110" t="s">
        <v>1</v>
      </c>
      <c r="H28" s="110" t="s">
        <v>1</v>
      </c>
      <c r="I28" s="125"/>
      <c r="J28" s="124"/>
    </row>
    <row r="29" spans="1:10" ht="12.75" customHeight="1" x14ac:dyDescent="0.2">
      <c r="A29" s="112" t="s">
        <v>19</v>
      </c>
      <c r="B29" s="141" t="s">
        <v>1</v>
      </c>
      <c r="C29" s="141" t="s">
        <v>1</v>
      </c>
      <c r="D29" s="141" t="s">
        <v>1</v>
      </c>
      <c r="E29" s="141" t="s">
        <v>1</v>
      </c>
      <c r="F29" s="141" t="s">
        <v>1</v>
      </c>
      <c r="G29" s="110" t="s">
        <v>1</v>
      </c>
      <c r="H29" s="110" t="s">
        <v>1</v>
      </c>
      <c r="I29" s="125"/>
      <c r="J29" s="124"/>
    </row>
    <row r="30" spans="1:10" ht="12.75" customHeight="1" x14ac:dyDescent="0.2">
      <c r="A30" s="112" t="s">
        <v>20</v>
      </c>
      <c r="B30" s="141" t="s">
        <v>1</v>
      </c>
      <c r="C30" s="141" t="s">
        <v>1</v>
      </c>
      <c r="D30" s="141" t="s">
        <v>1</v>
      </c>
      <c r="E30" s="141" t="s">
        <v>1</v>
      </c>
      <c r="F30" s="141" t="s">
        <v>1</v>
      </c>
      <c r="G30" s="110" t="s">
        <v>1</v>
      </c>
      <c r="H30" s="110" t="s">
        <v>1</v>
      </c>
      <c r="I30" s="125"/>
      <c r="J30" s="124"/>
    </row>
    <row r="31" spans="1:10" ht="12.75" customHeight="1" x14ac:dyDescent="0.2">
      <c r="A31" s="112" t="s">
        <v>44</v>
      </c>
      <c r="B31" s="141" t="s">
        <v>1</v>
      </c>
      <c r="C31" s="141" t="s">
        <v>1</v>
      </c>
      <c r="D31" s="141" t="s">
        <v>1</v>
      </c>
      <c r="E31" s="141" t="s">
        <v>1</v>
      </c>
      <c r="F31" s="141" t="s">
        <v>1</v>
      </c>
      <c r="G31" s="110" t="s">
        <v>1</v>
      </c>
      <c r="H31" s="110" t="s">
        <v>1</v>
      </c>
      <c r="I31" s="125"/>
      <c r="J31" s="124"/>
    </row>
    <row r="32" spans="1:10" ht="12.75" customHeight="1" x14ac:dyDescent="0.2">
      <c r="A32" s="112" t="s">
        <v>108</v>
      </c>
      <c r="B32" s="141" t="s">
        <v>1</v>
      </c>
      <c r="C32" s="141" t="s">
        <v>1</v>
      </c>
      <c r="D32" s="141" t="s">
        <v>1</v>
      </c>
      <c r="E32" s="141" t="s">
        <v>1</v>
      </c>
      <c r="F32" s="141" t="s">
        <v>1</v>
      </c>
      <c r="G32" s="110" t="s">
        <v>1</v>
      </c>
      <c r="H32" s="110" t="s">
        <v>1</v>
      </c>
      <c r="I32" s="125"/>
      <c r="J32" s="124"/>
    </row>
    <row r="33" spans="1:10" ht="12.75" customHeight="1" x14ac:dyDescent="0.2">
      <c r="A33" s="112" t="s">
        <v>109</v>
      </c>
      <c r="B33" s="141" t="s">
        <v>1</v>
      </c>
      <c r="C33" s="141" t="s">
        <v>1</v>
      </c>
      <c r="D33" s="141" t="s">
        <v>1</v>
      </c>
      <c r="E33" s="141" t="s">
        <v>1</v>
      </c>
      <c r="F33" s="141" t="s">
        <v>1</v>
      </c>
      <c r="G33" s="110" t="s">
        <v>1</v>
      </c>
      <c r="H33" s="110" t="s">
        <v>1</v>
      </c>
      <c r="I33" s="125"/>
      <c r="J33" s="124"/>
    </row>
    <row r="34" spans="1:10" ht="12.75" customHeight="1" x14ac:dyDescent="0.2">
      <c r="A34" s="113" t="s">
        <v>54</v>
      </c>
      <c r="B34" s="141" t="s">
        <v>1</v>
      </c>
      <c r="C34" s="141" t="s">
        <v>1</v>
      </c>
      <c r="D34" s="141" t="s">
        <v>1</v>
      </c>
      <c r="E34" s="141" t="s">
        <v>1</v>
      </c>
      <c r="F34" s="141" t="s">
        <v>1</v>
      </c>
      <c r="G34" s="110" t="s">
        <v>1</v>
      </c>
      <c r="H34" s="110" t="s">
        <v>1</v>
      </c>
      <c r="I34" s="125"/>
      <c r="J34" s="124"/>
    </row>
    <row r="36" spans="1:10" ht="14.25" customHeight="1" x14ac:dyDescent="0.2">
      <c r="A36" s="118" t="s">
        <v>103</v>
      </c>
    </row>
    <row r="37" spans="1:10" ht="12.75" customHeight="1" x14ac:dyDescent="0.2">
      <c r="A37" s="126" t="s">
        <v>4</v>
      </c>
    </row>
    <row r="38" spans="1:10" ht="21" x14ac:dyDescent="0.2">
      <c r="A38" s="114"/>
      <c r="B38" s="104" t="s">
        <v>99</v>
      </c>
      <c r="C38" s="155">
        <v>42430</v>
      </c>
      <c r="D38" s="155">
        <v>42461</v>
      </c>
      <c r="E38" s="104" t="s">
        <v>110</v>
      </c>
      <c r="F38" s="155">
        <v>42795</v>
      </c>
      <c r="G38" s="155">
        <v>42826</v>
      </c>
      <c r="H38" s="106" t="s">
        <v>2</v>
      </c>
      <c r="I38" s="106" t="s">
        <v>30</v>
      </c>
      <c r="J38" s="127"/>
    </row>
    <row r="39" spans="1:10" ht="12.75" customHeight="1" x14ac:dyDescent="0.2">
      <c r="A39" s="115" t="s">
        <v>51</v>
      </c>
      <c r="B39" s="108">
        <v>102877.68537794999</v>
      </c>
      <c r="C39" s="108">
        <v>95761.709923379996</v>
      </c>
      <c r="D39" s="108">
        <v>98643.927915280001</v>
      </c>
      <c r="E39" s="108">
        <v>107079.35494352</v>
      </c>
      <c r="F39" s="108">
        <v>109695.63664666</v>
      </c>
      <c r="G39" s="108">
        <v>111480.85300710001</v>
      </c>
      <c r="H39" s="135">
        <f>G39/F39-1</f>
        <v>1.6274269560879295E-2</v>
      </c>
      <c r="I39" s="135">
        <f>G39/E39-1</f>
        <v>4.1105011007039005E-2</v>
      </c>
    </row>
    <row r="40" spans="1:10" ht="12.75" customHeight="1" x14ac:dyDescent="0.2">
      <c r="A40" s="134" t="s">
        <v>31</v>
      </c>
      <c r="B40" s="116">
        <v>42225.592244900006</v>
      </c>
      <c r="C40" s="116">
        <v>35840.798991980002</v>
      </c>
      <c r="D40" s="116">
        <v>37532.59144204</v>
      </c>
      <c r="E40" s="116">
        <v>41297.613612809997</v>
      </c>
      <c r="F40" s="116">
        <v>41918.368741190003</v>
      </c>
      <c r="G40" s="116">
        <v>42680.307201030002</v>
      </c>
      <c r="H40" s="135">
        <f t="shared" ref="H40:H53" si="0">G40/F40-1</f>
        <v>1.8176720199784446E-2</v>
      </c>
      <c r="I40" s="135">
        <f t="shared" ref="I40:I53" si="1">G40/E40-1</f>
        <v>3.3481198240256527E-2</v>
      </c>
    </row>
    <row r="41" spans="1:10" ht="12.75" customHeight="1" x14ac:dyDescent="0.2">
      <c r="A41" s="134" t="s">
        <v>32</v>
      </c>
      <c r="B41" s="116">
        <v>47128.88711009</v>
      </c>
      <c r="C41" s="116">
        <v>46032.313250519997</v>
      </c>
      <c r="D41" s="116">
        <v>46904.721897850002</v>
      </c>
      <c r="E41" s="116">
        <v>52664.350551279997</v>
      </c>
      <c r="F41" s="116">
        <v>54542.505479620013</v>
      </c>
      <c r="G41" s="116">
        <v>55114.280228670003</v>
      </c>
      <c r="H41" s="135">
        <f t="shared" si="0"/>
        <v>1.0483103847578779E-2</v>
      </c>
      <c r="I41" s="135">
        <f t="shared" si="1"/>
        <v>4.6519697893254719E-2</v>
      </c>
    </row>
    <row r="42" spans="1:10" ht="12.75" customHeight="1" x14ac:dyDescent="0.2">
      <c r="A42" s="134" t="s">
        <v>33</v>
      </c>
      <c r="B42" s="116">
        <v>7108.0608438300005</v>
      </c>
      <c r="C42" s="116">
        <v>7778.5137294299993</v>
      </c>
      <c r="D42" s="116">
        <v>8218.8281700999996</v>
      </c>
      <c r="E42" s="116">
        <v>7255.3443159199996</v>
      </c>
      <c r="F42" s="116">
        <v>7280.7277447300003</v>
      </c>
      <c r="G42" s="116">
        <v>7701.5349934599999</v>
      </c>
      <c r="H42" s="135">
        <f t="shared" si="0"/>
        <v>5.7797415791929874E-2</v>
      </c>
      <c r="I42" s="135">
        <f t="shared" si="1"/>
        <v>6.1498208508306007E-2</v>
      </c>
    </row>
    <row r="43" spans="1:10" ht="12.75" customHeight="1" x14ac:dyDescent="0.2">
      <c r="A43" s="134" t="s">
        <v>34</v>
      </c>
      <c r="B43" s="116">
        <v>6415.1451791299996</v>
      </c>
      <c r="C43" s="116">
        <v>6110.0839514499994</v>
      </c>
      <c r="D43" s="116">
        <v>5987.7864052900004</v>
      </c>
      <c r="E43" s="116">
        <v>5862.0464635099997</v>
      </c>
      <c r="F43" s="116">
        <v>5954.0346811199997</v>
      </c>
      <c r="G43" s="116">
        <v>5984.7305839400005</v>
      </c>
      <c r="H43" s="135">
        <f t="shared" si="0"/>
        <v>5.1554793453481018E-3</v>
      </c>
      <c r="I43" s="135">
        <f t="shared" si="1"/>
        <v>2.0928547938622311E-2</v>
      </c>
    </row>
    <row r="44" spans="1:10" ht="12.75" customHeight="1" x14ac:dyDescent="0.2">
      <c r="A44" s="128" t="s">
        <v>38</v>
      </c>
      <c r="B44" s="108">
        <v>35383.464017800005</v>
      </c>
      <c r="C44" s="108">
        <v>39265.396869169992</v>
      </c>
      <c r="D44" s="108">
        <v>43470.89200421</v>
      </c>
      <c r="E44" s="108">
        <v>52427.116345850001</v>
      </c>
      <c r="F44" s="108">
        <v>54213.820203340008</v>
      </c>
      <c r="G44" s="108">
        <v>57369.271395340002</v>
      </c>
      <c r="H44" s="135">
        <f t="shared" si="0"/>
        <v>5.8203815561508554E-2</v>
      </c>
      <c r="I44" s="135">
        <f t="shared" si="1"/>
        <v>9.426715398359331E-2</v>
      </c>
    </row>
    <row r="45" spans="1:10" ht="12.75" customHeight="1" x14ac:dyDescent="0.2">
      <c r="A45" s="134" t="s">
        <v>31</v>
      </c>
      <c r="B45" s="116">
        <v>12997.217447359999</v>
      </c>
      <c r="C45" s="116">
        <v>14205.759616069998</v>
      </c>
      <c r="D45" s="116">
        <v>16121.86082715</v>
      </c>
      <c r="E45" s="116">
        <v>19032.125394899998</v>
      </c>
      <c r="F45" s="116">
        <v>18869.032530329998</v>
      </c>
      <c r="G45" s="116">
        <v>20090.900197390001</v>
      </c>
      <c r="H45" s="135">
        <f t="shared" si="0"/>
        <v>6.4755183663814275E-2</v>
      </c>
      <c r="I45" s="135">
        <f t="shared" si="1"/>
        <v>5.5630928260577805E-2</v>
      </c>
    </row>
    <row r="46" spans="1:10" ht="12.75" customHeight="1" x14ac:dyDescent="0.2">
      <c r="A46" s="134" t="s">
        <v>32</v>
      </c>
      <c r="B46" s="116">
        <v>15860.4432707</v>
      </c>
      <c r="C46" s="116">
        <v>17614.574555670002</v>
      </c>
      <c r="D46" s="116">
        <v>19429.01351741</v>
      </c>
      <c r="E46" s="116">
        <v>26644.560841449998</v>
      </c>
      <c r="F46" s="116">
        <v>28819.491989030004</v>
      </c>
      <c r="G46" s="116">
        <v>30061.10480895</v>
      </c>
      <c r="H46" s="135">
        <f t="shared" si="0"/>
        <v>4.3082397857415744E-2</v>
      </c>
      <c r="I46" s="135">
        <f t="shared" si="1"/>
        <v>0.12822669466501413</v>
      </c>
    </row>
    <row r="47" spans="1:10" ht="12.75" customHeight="1" x14ac:dyDescent="0.2">
      <c r="A47" s="134" t="s">
        <v>33</v>
      </c>
      <c r="B47" s="116">
        <v>6112.2815589399997</v>
      </c>
      <c r="C47" s="116">
        <v>6961.6940500700011</v>
      </c>
      <c r="D47" s="116">
        <v>7383.7753654600001</v>
      </c>
      <c r="E47" s="116">
        <v>6033.4467798400001</v>
      </c>
      <c r="F47" s="116">
        <v>5780.3181208199994</v>
      </c>
      <c r="G47" s="116">
        <v>6415.7746958999996</v>
      </c>
      <c r="H47" s="135">
        <f t="shared" si="0"/>
        <v>0.10993453332458691</v>
      </c>
      <c r="I47" s="135">
        <f t="shared" si="1"/>
        <v>6.3368076327034117E-2</v>
      </c>
    </row>
    <row r="48" spans="1:10" ht="12.75" customHeight="1" x14ac:dyDescent="0.2">
      <c r="A48" s="134" t="s">
        <v>34</v>
      </c>
      <c r="B48" s="116">
        <v>413.52174080000003</v>
      </c>
      <c r="C48" s="116">
        <v>483.36864736000001</v>
      </c>
      <c r="D48" s="116">
        <v>536.24229419000005</v>
      </c>
      <c r="E48" s="116">
        <v>716.98332965999998</v>
      </c>
      <c r="F48" s="116">
        <v>744.97756316000005</v>
      </c>
      <c r="G48" s="116">
        <v>801.49169310000002</v>
      </c>
      <c r="H48" s="135">
        <f t="shared" si="0"/>
        <v>7.5860177184775557E-2</v>
      </c>
      <c r="I48" s="135">
        <f t="shared" si="1"/>
        <v>0.11786656668862117</v>
      </c>
    </row>
    <row r="49" spans="1:10" ht="12.75" customHeight="1" x14ac:dyDescent="0.2">
      <c r="A49" s="128" t="s">
        <v>39</v>
      </c>
      <c r="B49" s="109">
        <v>67494.221360149997</v>
      </c>
      <c r="C49" s="109">
        <v>56496.313054210004</v>
      </c>
      <c r="D49" s="109">
        <v>55173.035911070001</v>
      </c>
      <c r="E49" s="109">
        <v>54652.238597669995</v>
      </c>
      <c r="F49" s="109">
        <v>55481.816443320007</v>
      </c>
      <c r="G49" s="109">
        <v>54111.581611760004</v>
      </c>
      <c r="H49" s="135">
        <f t="shared" si="0"/>
        <v>-2.4697007405297011E-2</v>
      </c>
      <c r="I49" s="135">
        <f t="shared" si="1"/>
        <v>-9.8926777709895664E-3</v>
      </c>
    </row>
    <row r="50" spans="1:10" ht="12.75" customHeight="1" x14ac:dyDescent="0.2">
      <c r="A50" s="134" t="s">
        <v>31</v>
      </c>
      <c r="B50" s="116">
        <v>29228.374797540007</v>
      </c>
      <c r="C50" s="116">
        <v>21635.039375910004</v>
      </c>
      <c r="D50" s="116">
        <v>21410.730614890002</v>
      </c>
      <c r="E50" s="116">
        <v>22265.488217909999</v>
      </c>
      <c r="F50" s="143">
        <v>23049.336210860001</v>
      </c>
      <c r="G50" s="143">
        <v>22589.407003640001</v>
      </c>
      <c r="H50" s="135">
        <f t="shared" si="0"/>
        <v>-1.9954119416389027E-2</v>
      </c>
      <c r="I50" s="135">
        <f t="shared" si="1"/>
        <v>1.4548020800615014E-2</v>
      </c>
    </row>
    <row r="51" spans="1:10" ht="12.75" customHeight="1" x14ac:dyDescent="0.2">
      <c r="A51" s="134" t="s">
        <v>32</v>
      </c>
      <c r="B51" s="116">
        <v>31268.443839389998</v>
      </c>
      <c r="C51" s="116">
        <v>28417.738694849995</v>
      </c>
      <c r="D51" s="116">
        <v>27475.708380440003</v>
      </c>
      <c r="E51" s="116">
        <v>26019.789709829998</v>
      </c>
      <c r="F51" s="143">
        <v>25723.013490589998</v>
      </c>
      <c r="G51" s="143">
        <v>25053.175419720003</v>
      </c>
      <c r="H51" s="135">
        <f t="shared" si="0"/>
        <v>-2.6040419840973716E-2</v>
      </c>
      <c r="I51" s="135">
        <f t="shared" si="1"/>
        <v>-3.7149196857068301E-2</v>
      </c>
      <c r="J51" s="130"/>
    </row>
    <row r="52" spans="1:10" ht="12.75" customHeight="1" x14ac:dyDescent="0.2">
      <c r="A52" s="134" t="s">
        <v>33</v>
      </c>
      <c r="B52" s="116">
        <v>995.77928489000078</v>
      </c>
      <c r="C52" s="116">
        <v>816.81967935999819</v>
      </c>
      <c r="D52" s="116">
        <v>835.05280463999952</v>
      </c>
      <c r="E52" s="116">
        <v>1221.8975360799996</v>
      </c>
      <c r="F52" s="143">
        <v>1500.4096239100002</v>
      </c>
      <c r="G52" s="143">
        <v>1285.76029756</v>
      </c>
      <c r="H52" s="135">
        <f t="shared" si="0"/>
        <v>-0.14306048357023571</v>
      </c>
      <c r="I52" s="135">
        <f t="shared" si="1"/>
        <v>5.2265234681526662E-2</v>
      </c>
      <c r="J52" s="130"/>
    </row>
    <row r="53" spans="1:10" ht="12.75" customHeight="1" x14ac:dyDescent="0.2">
      <c r="A53" s="134" t="s">
        <v>34</v>
      </c>
      <c r="B53" s="116">
        <v>6001.6234383299998</v>
      </c>
      <c r="C53" s="116">
        <v>5626.7153040899993</v>
      </c>
      <c r="D53" s="116">
        <v>5451.5441111</v>
      </c>
      <c r="E53" s="116">
        <v>5145.0631338499998</v>
      </c>
      <c r="F53" s="143">
        <v>5209.0571179599992</v>
      </c>
      <c r="G53" s="143">
        <v>5183.2388908399998</v>
      </c>
      <c r="H53" s="135">
        <f t="shared" si="0"/>
        <v>-4.9564108312389887E-3</v>
      </c>
      <c r="I53" s="135">
        <f t="shared" si="1"/>
        <v>7.4198811553618516E-3</v>
      </c>
      <c r="J53" s="130"/>
    </row>
    <row r="54" spans="1:10" x14ac:dyDescent="0.2">
      <c r="A54" s="44"/>
      <c r="B54" s="116"/>
      <c r="C54" s="116"/>
      <c r="D54" s="116"/>
      <c r="E54" s="116"/>
      <c r="F54" s="116"/>
      <c r="G54" s="116"/>
      <c r="H54" s="116"/>
      <c r="I54" s="117"/>
      <c r="J54" s="117"/>
    </row>
    <row r="55" spans="1:10" ht="14.25" customHeight="1" x14ac:dyDescent="0.2">
      <c r="A55" s="118" t="s">
        <v>104</v>
      </c>
      <c r="C55" s="131"/>
      <c r="D55" s="131"/>
      <c r="E55" s="131"/>
      <c r="F55" s="131"/>
      <c r="G55" s="131"/>
      <c r="H55" s="131"/>
    </row>
    <row r="56" spans="1:10" ht="12.75" customHeight="1" x14ac:dyDescent="0.2">
      <c r="A56" s="126" t="s">
        <v>4</v>
      </c>
      <c r="B56" s="126"/>
      <c r="C56" s="126"/>
      <c r="D56" s="126"/>
      <c r="E56" s="126"/>
      <c r="F56" s="126"/>
      <c r="G56" s="126"/>
      <c r="H56" s="127"/>
      <c r="I56" s="127"/>
      <c r="J56" s="127"/>
    </row>
    <row r="57" spans="1:10" s="129" customFormat="1" ht="21" x14ac:dyDescent="0.2">
      <c r="A57" s="114"/>
      <c r="B57" s="104" t="s">
        <v>99</v>
      </c>
      <c r="C57" s="155">
        <v>42430</v>
      </c>
      <c r="D57" s="155">
        <v>42461</v>
      </c>
      <c r="E57" s="104" t="s">
        <v>110</v>
      </c>
      <c r="F57" s="155">
        <v>42795</v>
      </c>
      <c r="G57" s="155">
        <v>42826</v>
      </c>
      <c r="H57" s="106" t="s">
        <v>2</v>
      </c>
      <c r="I57" s="106" t="s">
        <v>30</v>
      </c>
      <c r="J57" s="132"/>
    </row>
    <row r="58" spans="1:10" ht="12.75" customHeight="1" x14ac:dyDescent="0.2">
      <c r="A58" s="115" t="s">
        <v>13</v>
      </c>
      <c r="B58" s="108">
        <v>93953.516248369997</v>
      </c>
      <c r="C58" s="108">
        <v>91376.164827539993</v>
      </c>
      <c r="D58" s="108">
        <v>91758.125269789991</v>
      </c>
      <c r="E58" s="108">
        <v>93498.997186809996</v>
      </c>
      <c r="F58" s="108">
        <v>94546.710829940028</v>
      </c>
      <c r="G58" s="108">
        <v>96034.454992340005</v>
      </c>
      <c r="H58" s="135">
        <f>G58/F58-1</f>
        <v>1.5735546475815099E-2</v>
      </c>
      <c r="I58" s="135">
        <f>G58/E58-1</f>
        <v>2.7117486623564391E-2</v>
      </c>
      <c r="J58" s="133"/>
    </row>
    <row r="59" spans="1:10" ht="12.75" customHeight="1" x14ac:dyDescent="0.2">
      <c r="A59" s="134" t="s">
        <v>35</v>
      </c>
      <c r="B59" s="116">
        <v>65526.569945979994</v>
      </c>
      <c r="C59" s="116">
        <v>61686.42516526</v>
      </c>
      <c r="D59" s="116">
        <v>62009.791863289996</v>
      </c>
      <c r="E59" s="116">
        <v>62965.857004129997</v>
      </c>
      <c r="F59" s="116">
        <v>58085.349369439988</v>
      </c>
      <c r="G59" s="116">
        <v>58843.89512691</v>
      </c>
      <c r="H59" s="135">
        <f t="shared" ref="H59:H69" si="2">G59/F59-1</f>
        <v>1.3059158044233188E-2</v>
      </c>
      <c r="I59" s="135">
        <f t="shared" ref="I59:I69" si="3">G59/E59-1</f>
        <v>-6.5463444370329693E-2</v>
      </c>
      <c r="J59" s="133"/>
    </row>
    <row r="60" spans="1:10" ht="12.75" customHeight="1" x14ac:dyDescent="0.2">
      <c r="A60" s="134" t="s">
        <v>36</v>
      </c>
      <c r="B60" s="116">
        <v>27523.470896839997</v>
      </c>
      <c r="C60" s="116">
        <v>28808.538295090006</v>
      </c>
      <c r="D60" s="116">
        <v>28870.176671009998</v>
      </c>
      <c r="E60" s="116">
        <v>29729.21311045</v>
      </c>
      <c r="F60" s="116">
        <v>35640.983776759997</v>
      </c>
      <c r="G60" s="116">
        <v>36592.185302530001</v>
      </c>
      <c r="H60" s="135">
        <f t="shared" si="2"/>
        <v>2.6688419481569969E-2</v>
      </c>
      <c r="I60" s="135">
        <f t="shared" si="3"/>
        <v>0.2308494397945442</v>
      </c>
      <c r="J60" s="133"/>
    </row>
    <row r="61" spans="1:10" ht="12.75" customHeight="1" x14ac:dyDescent="0.2">
      <c r="A61" s="134" t="s">
        <v>37</v>
      </c>
      <c r="B61" s="116">
        <v>903.47540555</v>
      </c>
      <c r="C61" s="116">
        <v>881.20136719000004</v>
      </c>
      <c r="D61" s="116">
        <v>878.15673548999996</v>
      </c>
      <c r="E61" s="116">
        <v>803.92707223000002</v>
      </c>
      <c r="F61" s="116">
        <v>820.37768373999995</v>
      </c>
      <c r="G61" s="116">
        <v>598.3745629</v>
      </c>
      <c r="H61" s="135">
        <f t="shared" si="2"/>
        <v>-0.27061087257751248</v>
      </c>
      <c r="I61" s="135">
        <f t="shared" si="3"/>
        <v>-0.25568551729427558</v>
      </c>
      <c r="J61" s="133"/>
    </row>
    <row r="62" spans="1:10" ht="12.75" customHeight="1" x14ac:dyDescent="0.2">
      <c r="A62" s="128" t="s">
        <v>38</v>
      </c>
      <c r="B62" s="108">
        <v>42215.263833930003</v>
      </c>
      <c r="C62" s="108">
        <v>48531.634837370009</v>
      </c>
      <c r="D62" s="108">
        <v>49829.648378950005</v>
      </c>
      <c r="E62" s="108">
        <v>51874.99897488</v>
      </c>
      <c r="F62" s="108">
        <v>52931.862489160005</v>
      </c>
      <c r="G62" s="108">
        <v>54954.154439409998</v>
      </c>
      <c r="H62" s="135">
        <f t="shared" si="2"/>
        <v>3.8205569484053958E-2</v>
      </c>
      <c r="I62" s="135">
        <f t="shared" si="3"/>
        <v>5.9357214947050929E-2</v>
      </c>
      <c r="J62" s="133"/>
    </row>
    <row r="63" spans="1:10" ht="12.75" customHeight="1" x14ac:dyDescent="0.2">
      <c r="A63" s="134" t="s">
        <v>35</v>
      </c>
      <c r="B63" s="116">
        <v>30202.87464953</v>
      </c>
      <c r="C63" s="116">
        <v>30643.953352779998</v>
      </c>
      <c r="D63" s="116">
        <v>31708.352198260003</v>
      </c>
      <c r="E63" s="116">
        <v>31972.481218379995</v>
      </c>
      <c r="F63" s="116">
        <v>29899.660792950002</v>
      </c>
      <c r="G63" s="116">
        <v>30673.67488269</v>
      </c>
      <c r="H63" s="135">
        <f t="shared" si="2"/>
        <v>2.5887052535475741E-2</v>
      </c>
      <c r="I63" s="135">
        <f t="shared" si="3"/>
        <v>-4.062263190707105E-2</v>
      </c>
      <c r="J63" s="133"/>
    </row>
    <row r="64" spans="1:10" ht="12.75" customHeight="1" x14ac:dyDescent="0.2">
      <c r="A64" s="134" t="s">
        <v>36</v>
      </c>
      <c r="B64" s="116">
        <v>11847.759267790001</v>
      </c>
      <c r="C64" s="116">
        <v>17859.261609749999</v>
      </c>
      <c r="D64" s="116">
        <v>18094.691303350002</v>
      </c>
      <c r="E64" s="116">
        <v>19849.567902160001</v>
      </c>
      <c r="F64" s="116">
        <v>22978.847152260001</v>
      </c>
      <c r="G64" s="116">
        <v>24230.633396130001</v>
      </c>
      <c r="H64" s="135">
        <f t="shared" si="2"/>
        <v>5.4475589466066232E-2</v>
      </c>
      <c r="I64" s="135">
        <f t="shared" si="3"/>
        <v>0.22071339363983133</v>
      </c>
      <c r="J64" s="133"/>
    </row>
    <row r="65" spans="1:10" ht="12.75" customHeight="1" x14ac:dyDescent="0.2">
      <c r="A65" s="134" t="s">
        <v>37</v>
      </c>
      <c r="B65" s="116">
        <v>164.62991660999998</v>
      </c>
      <c r="C65" s="116">
        <v>28.419874840000002</v>
      </c>
      <c r="D65" s="116">
        <v>26.604877339999994</v>
      </c>
      <c r="E65" s="116">
        <v>52.949854339999987</v>
      </c>
      <c r="F65" s="116">
        <v>53.354543949999993</v>
      </c>
      <c r="G65" s="116">
        <v>49.846160590000004</v>
      </c>
      <c r="H65" s="135">
        <f t="shared" si="2"/>
        <v>-6.5756036885776581E-2</v>
      </c>
      <c r="I65" s="135">
        <f t="shared" si="3"/>
        <v>-5.8615718375175097E-2</v>
      </c>
      <c r="J65" s="133"/>
    </row>
    <row r="66" spans="1:10" ht="12.75" customHeight="1" x14ac:dyDescent="0.2">
      <c r="A66" s="128" t="s">
        <v>39</v>
      </c>
      <c r="B66" s="108">
        <v>51738.252414439994</v>
      </c>
      <c r="C66" s="108">
        <v>42844.529990169984</v>
      </c>
      <c r="D66" s="108">
        <v>41928.476890839986</v>
      </c>
      <c r="E66" s="108">
        <v>41623.998211929997</v>
      </c>
      <c r="F66" s="108">
        <v>41614.848340780023</v>
      </c>
      <c r="G66" s="108">
        <v>41080.300552930006</v>
      </c>
      <c r="H66" s="135">
        <f t="shared" si="2"/>
        <v>-1.2845121613147659E-2</v>
      </c>
      <c r="I66" s="135">
        <f t="shared" si="3"/>
        <v>-1.306211998741047E-2</v>
      </c>
      <c r="J66" s="133"/>
    </row>
    <row r="67" spans="1:10" ht="12.75" customHeight="1" x14ac:dyDescent="0.2">
      <c r="A67" s="134" t="s">
        <v>35</v>
      </c>
      <c r="B67" s="116">
        <v>35323.695296449994</v>
      </c>
      <c r="C67" s="116">
        <v>31042.471812480002</v>
      </c>
      <c r="D67" s="116">
        <v>30301.439665029993</v>
      </c>
      <c r="E67" s="116">
        <v>30993.375785750002</v>
      </c>
      <c r="F67" s="116">
        <v>28185.688576489985</v>
      </c>
      <c r="G67" s="116">
        <v>28170.22024422</v>
      </c>
      <c r="H67" s="135">
        <f t="shared" si="2"/>
        <v>-5.4880093590792267E-4</v>
      </c>
      <c r="I67" s="135">
        <f t="shared" si="3"/>
        <v>-9.108899788928515E-2</v>
      </c>
      <c r="J67" s="133"/>
    </row>
    <row r="68" spans="1:10" ht="12.75" customHeight="1" x14ac:dyDescent="0.2">
      <c r="A68" s="134" t="s">
        <v>36</v>
      </c>
      <c r="B68" s="116">
        <v>15675.711629049996</v>
      </c>
      <c r="C68" s="116">
        <v>10949.276685340006</v>
      </c>
      <c r="D68" s="116">
        <v>10775.485367659996</v>
      </c>
      <c r="E68" s="116">
        <v>9879.6452082899996</v>
      </c>
      <c r="F68" s="116">
        <v>12662.136624499995</v>
      </c>
      <c r="G68" s="116">
        <v>12361.5519064</v>
      </c>
      <c r="H68" s="135">
        <f t="shared" si="2"/>
        <v>-2.3738862327420618E-2</v>
      </c>
      <c r="I68" s="135">
        <f t="shared" si="3"/>
        <v>0.25121415251100676</v>
      </c>
      <c r="J68" s="133"/>
    </row>
    <row r="69" spans="1:10" ht="12.75" customHeight="1" x14ac:dyDescent="0.2">
      <c r="A69" s="134" t="s">
        <v>37</v>
      </c>
      <c r="B69" s="116">
        <v>738.84548894</v>
      </c>
      <c r="C69" s="116">
        <v>852.78149235000001</v>
      </c>
      <c r="D69" s="116">
        <v>851.55185814999993</v>
      </c>
      <c r="E69" s="116">
        <v>750.97721789000002</v>
      </c>
      <c r="F69" s="116">
        <v>767.02313978999996</v>
      </c>
      <c r="G69" s="116">
        <v>548.52840231000005</v>
      </c>
      <c r="H69" s="135">
        <f t="shared" si="2"/>
        <v>-0.28486068561089395</v>
      </c>
      <c r="I69" s="135">
        <f t="shared" si="3"/>
        <v>-0.26958050225386976</v>
      </c>
      <c r="J69" s="133"/>
    </row>
    <row r="71" spans="1:10" x14ac:dyDescent="0.2">
      <c r="B71" s="123"/>
      <c r="C71" s="123"/>
      <c r="D71" s="123"/>
      <c r="E71" s="123"/>
      <c r="F71" s="123"/>
    </row>
    <row r="72" spans="1:10" x14ac:dyDescent="0.2">
      <c r="B72" s="123"/>
      <c r="C72" s="123"/>
      <c r="D72" s="123"/>
      <c r="E72" s="123"/>
      <c r="F72" s="123"/>
    </row>
    <row r="73" spans="1:10" x14ac:dyDescent="0.2">
      <c r="B73" s="123"/>
      <c r="C73" s="123"/>
      <c r="D73" s="123"/>
      <c r="E73" s="123"/>
      <c r="F73" s="123"/>
    </row>
    <row r="74" spans="1:10" x14ac:dyDescent="0.2">
      <c r="B74" s="123"/>
      <c r="C74" s="123"/>
      <c r="D74" s="123"/>
      <c r="E74" s="123"/>
      <c r="F74" s="123"/>
    </row>
  </sheetData>
  <phoneticPr fontId="8" type="noConversion"/>
  <pageMargins left="0.75" right="0.25" top="0.74" bottom="0.23" header="0.56999999999999995" footer="0.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Макро-эконом</vt:lpstr>
      <vt:lpstr>Операции НБКР</vt:lpstr>
      <vt:lpstr>ГКВ-ГКО</vt:lpstr>
      <vt:lpstr>МБКР </vt:lpstr>
      <vt:lpstr>Деп-Кред</vt:lpstr>
      <vt:lpstr>'ГКВ-ГКО'!Область_печати</vt:lpstr>
      <vt:lpstr>'Деп-Кред'!Область_печати</vt:lpstr>
      <vt:lpstr>'Макро-эконом'!Область_печати</vt:lpstr>
      <vt:lpstr>'МБКР '!Область_печати</vt:lpstr>
      <vt:lpstr>'Операции НБКР'!Область_печати</vt:lpstr>
    </vt:vector>
  </TitlesOfParts>
  <Company>NBKR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nnemaltseva</cp:lastModifiedBy>
  <cp:lastPrinted>2017-05-13T09:04:35Z</cp:lastPrinted>
  <dcterms:created xsi:type="dcterms:W3CDTF">2008-11-05T07:26:31Z</dcterms:created>
  <dcterms:modified xsi:type="dcterms:W3CDTF">2017-05-15T07:11:24Z</dcterms:modified>
</cp:coreProperties>
</file>