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</externalReferences>
  <definedNames>
    <definedName name="_xlnm.Print_Area" localSheetId="2">'ГКВ-ГКО'!$A$1:$H$60</definedName>
    <definedName name="_xlnm.Print_Area" localSheetId="4">'Деп-Кред'!$A$1:$H$71</definedName>
    <definedName name="_xlnm.Print_Area" localSheetId="0">'Макро-экон'!$A$1:$I$41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<sst xmlns="http://schemas.openxmlformats.org/spreadsheetml/2006/main" count="739" uniqueCount="120">
  <si>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</si>
  <si>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</si>
  <si>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</si>
  <si>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</si>
  <si>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</si>
  <si>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</si>
  <si>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</si>
  <si>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</si>
  <si>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</si>
  <si>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</si>
  <si>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</si>
  <si>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</si>
  <si>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</si>
  <si>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</si>
  <si>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</si>
  <si>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</si>
  <si>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</si>
  <si>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</si>
  <si>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</si>
  <si>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</si>
  <si>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</si>
  <si>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</si>
  <si>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</si>
  <si>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</si>
  <si>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</si>
  <si>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</si>
  <si>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</si>
  <si>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</si>
  <si>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</si>
  <si>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</si>
  <si>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</si>
  <si>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</si>
  <si>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</si>
  <si>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</si>
  <si>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</si>
  <si>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</si>
  <si>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</si>
  <si>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</si>
  <si>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</si>
  <si>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</si>
  <si>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</si>
  <si>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</si>
  <si>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</si>
  <si>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</si>
  <si>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</si>
  <si>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</si>
  <si>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</si>
  <si>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</si>
  <si>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</si>
  <si>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</si>
  <si>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</si>
  <si>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</si>
  <si>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</si>
  <si>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</si>
  <si>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</si>
  <si>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</si>
  <si>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</si>
  <si>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</si>
  <si>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</si>
  <si>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</si>
  <si>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</si>
  <si>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</si>
  <si>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</si>
  <si>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</si>
  <si>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</si>
  <si>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</si>
  <si>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</si>
  <si>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</si>
  <si>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</si>
  <si>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</si>
  <si>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</si>
  <si>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</si>
  <si>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</si>
  <si>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</si>
  <si>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</si>
  <si>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</si>
  <si>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</si>
  <si>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</si>
  <si>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</si>
  <si>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</si>
  <si>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</si>
  <si>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</si>
  <si>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</si>
  <si>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</si>
  <si>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</si>
  <si>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</si>
  <si>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</si>
  <si>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</si>
  <si>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</si>
  <si>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</si>
  <si>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</si>
  <si>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</si>
  <si>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</si>
  <si>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</si>
  <si>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</si>
  <si>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</si>
  <si>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</si>
  <si>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</si>
  <si>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</si>
  <si>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</si>
  <si>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</si>
  <si>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</si>
  <si>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</si>
  <si>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</si>
  <si>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</si>
  <si>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</si>
  <si>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</si>
  <si>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</si>
  <si>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2014 год</t>
  </si>
  <si>
    <t>Март 2015</t>
  </si>
  <si>
    <t>янв.-мар.14</t>
  </si>
  <si>
    <t>янв.-мар.15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</si>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</sst>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2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5" fillId="0" borderId="0" xfId="56" applyNumberFormat="1" applyFont="1" applyFill="1" applyAlignment="1">
      <alignment horizontal="right" vertical="center"/>
      <protection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4381914"/>
        <c:axId val="18110635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4381914"/>
        <c:axId val="18110635"/>
      </c:lineChart>
      <c:catAx>
        <c:axId val="243819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10635"/>
        <c:crosses val="autoZero"/>
        <c:auto val="1"/>
        <c:lblOffset val="100"/>
        <c:tickLblSkip val="1"/>
        <c:noMultiLvlLbl val="0"/>
      </c:catAx>
      <c:valAx>
        <c:axId val="1811063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819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8777988"/>
        <c:axId val="5767530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8777988"/>
        <c:axId val="57675301"/>
      </c:lineChart>
      <c:catAx>
        <c:axId val="287779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75301"/>
        <c:crosses val="autoZero"/>
        <c:auto val="1"/>
        <c:lblOffset val="100"/>
        <c:tickLblSkip val="1"/>
        <c:noMultiLvlLbl val="0"/>
      </c:catAx>
      <c:valAx>
        <c:axId val="5767530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779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9315662"/>
        <c:axId val="4118777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9315662"/>
        <c:axId val="41187775"/>
      </c:lineChart>
      <c:catAx>
        <c:axId val="493156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87775"/>
        <c:crosses val="autoZero"/>
        <c:auto val="1"/>
        <c:lblOffset val="100"/>
        <c:tickLblSkip val="1"/>
        <c:noMultiLvlLbl val="0"/>
      </c:catAx>
      <c:valAx>
        <c:axId val="4118777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3156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5145656"/>
        <c:axId val="47875449"/>
      </c:lineChart>
      <c:catAx>
        <c:axId val="3514565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5449"/>
        <c:crosses val="autoZero"/>
        <c:auto val="0"/>
        <c:lblOffset val="100"/>
        <c:tickLblSkip val="1"/>
        <c:noMultiLvlLbl val="0"/>
      </c:catAx>
      <c:valAx>
        <c:axId val="4787544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4565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8225858"/>
        <c:axId val="5270613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593132"/>
        <c:axId val="41338189"/>
      </c:lineChart>
      <c:catAx>
        <c:axId val="282258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706131"/>
        <c:crosses val="autoZero"/>
        <c:auto val="0"/>
        <c:lblOffset val="100"/>
        <c:tickLblSkip val="5"/>
        <c:noMultiLvlLbl val="0"/>
      </c:catAx>
      <c:valAx>
        <c:axId val="5270613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5858"/>
        <c:crossesAt val="1"/>
        <c:crossBetween val="between"/>
        <c:dispUnits/>
        <c:majorUnit val="2000"/>
        <c:minorUnit val="100"/>
      </c:valAx>
      <c:catAx>
        <c:axId val="4593132"/>
        <c:scaling>
          <c:orientation val="minMax"/>
        </c:scaling>
        <c:axPos val="b"/>
        <c:delete val="1"/>
        <c:majorTickMark val="out"/>
        <c:minorTickMark val="none"/>
        <c:tickLblPos val="none"/>
        <c:crossAx val="41338189"/>
        <c:crossesAt val="39"/>
        <c:auto val="0"/>
        <c:lblOffset val="100"/>
        <c:tickLblSkip val="1"/>
        <c:noMultiLvlLbl val="0"/>
      </c:catAx>
      <c:valAx>
        <c:axId val="4133818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9313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6499382"/>
        <c:axId val="6005898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6499382"/>
        <c:axId val="6005898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659936"/>
        <c:axId val="32939425"/>
      </c:line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58983"/>
        <c:crosses val="autoZero"/>
        <c:auto val="0"/>
        <c:lblOffset val="100"/>
        <c:tickLblSkip val="1"/>
        <c:noMultiLvlLbl val="0"/>
      </c:catAx>
      <c:valAx>
        <c:axId val="6005898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99382"/>
        <c:crossesAt val="1"/>
        <c:crossBetween val="between"/>
        <c:dispUnits/>
        <c:majorUnit val="1"/>
      </c:valAx>
      <c:catAx>
        <c:axId val="3659936"/>
        <c:scaling>
          <c:orientation val="minMax"/>
        </c:scaling>
        <c:axPos val="b"/>
        <c:delete val="1"/>
        <c:majorTickMark val="out"/>
        <c:minorTickMark val="none"/>
        <c:tickLblPos val="none"/>
        <c:crossAx val="32939425"/>
        <c:crosses val="autoZero"/>
        <c:auto val="0"/>
        <c:lblOffset val="100"/>
        <c:tickLblSkip val="1"/>
        <c:noMultiLvlLbl val="0"/>
      </c:catAx>
      <c:valAx>
        <c:axId val="3293942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993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8019370"/>
        <c:axId val="5084773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8019370"/>
        <c:axId val="50847739"/>
      </c:lineChart>
      <c:catAx>
        <c:axId val="280193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47739"/>
        <c:crosses val="autoZero"/>
        <c:auto val="1"/>
        <c:lblOffset val="100"/>
        <c:tickLblSkip val="1"/>
        <c:noMultiLvlLbl val="0"/>
      </c:catAx>
      <c:valAx>
        <c:axId val="5084773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193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7" sqref="M17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65" t="s">
        <v>18</v>
      </c>
      <c r="B1" s="165"/>
      <c r="C1" s="165"/>
      <c r="D1" s="165"/>
      <c r="E1" s="165"/>
      <c r="F1" s="165"/>
      <c r="G1" s="165"/>
      <c r="H1" s="120"/>
      <c r="I1" s="120"/>
      <c r="J1" s="120"/>
      <c r="K1" s="120"/>
      <c r="L1" s="120"/>
      <c r="M1" s="120"/>
      <c r="N1" s="120"/>
      <c r="O1" s="120"/>
      <c r="P1" s="52"/>
      <c r="Q1" s="52"/>
      <c r="R1" s="52"/>
      <c r="S1" s="52"/>
      <c r="T1" s="52"/>
      <c r="U1" s="52"/>
      <c r="V1" s="52"/>
      <c r="W1" s="52"/>
    </row>
    <row r="2" spans="1:23" ht="15.75">
      <c r="A2" s="166" t="s">
        <v>109</v>
      </c>
      <c r="B2" s="166"/>
      <c r="C2" s="166"/>
      <c r="D2" s="166"/>
      <c r="E2" s="166"/>
      <c r="F2" s="166"/>
      <c r="G2" s="166"/>
      <c r="H2" s="121"/>
      <c r="I2" s="121"/>
      <c r="J2" s="121"/>
      <c r="K2" s="121"/>
      <c r="L2" s="121"/>
      <c r="M2" s="121"/>
      <c r="N2" s="121"/>
      <c r="O2" s="121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3"/>
      <c r="B6" s="54" t="s">
        <v>96</v>
      </c>
      <c r="C6" s="54" t="s">
        <v>108</v>
      </c>
      <c r="D6" s="54">
        <v>42005</v>
      </c>
      <c r="E6" s="54">
        <v>42036</v>
      </c>
      <c r="F6" s="54">
        <v>42064</v>
      </c>
      <c r="G6" s="138"/>
      <c r="H6" s="138"/>
      <c r="I6" s="138"/>
      <c r="J6" s="138"/>
      <c r="K6" s="138"/>
      <c r="L6" s="138"/>
      <c r="M6" s="138"/>
      <c r="N6" s="138"/>
      <c r="O6" s="138"/>
    </row>
    <row r="7" spans="1:15" ht="26.25" customHeight="1">
      <c r="A7" s="29" t="s">
        <v>78</v>
      </c>
      <c r="B7" s="99">
        <v>10.9</v>
      </c>
      <c r="C7" s="99">
        <v>3.6</v>
      </c>
      <c r="D7" s="99">
        <v>8.4</v>
      </c>
      <c r="E7" s="99">
        <v>9.5</v>
      </c>
      <c r="F7" s="99">
        <v>7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40"/>
      <c r="H8" s="140"/>
      <c r="I8" s="140"/>
      <c r="J8" s="140"/>
      <c r="K8" s="140"/>
      <c r="L8" s="140"/>
      <c r="M8" s="140"/>
      <c r="N8" s="140"/>
      <c r="O8" s="140"/>
    </row>
    <row r="9" spans="1:15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69">
        <v>100.27109184540161</v>
      </c>
      <c r="F9" s="69">
        <v>99.8087231735266</v>
      </c>
      <c r="G9" s="140"/>
      <c r="H9" s="140"/>
      <c r="I9" s="140"/>
      <c r="J9" s="140"/>
      <c r="K9" s="140"/>
      <c r="L9" s="140"/>
      <c r="M9" s="140"/>
      <c r="N9" s="140"/>
      <c r="O9" s="140"/>
    </row>
    <row r="10" spans="1:16" ht="26.25" customHeight="1">
      <c r="A10" s="29" t="s">
        <v>8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3"/>
      <c r="H10" s="93"/>
      <c r="I10" s="93"/>
      <c r="J10" s="93"/>
      <c r="K10" s="93"/>
      <c r="L10" s="93"/>
      <c r="M10" s="93"/>
      <c r="N10" s="93"/>
      <c r="O10" s="93"/>
      <c r="P10" s="70"/>
    </row>
    <row r="11" spans="1:15" ht="26.25" customHeight="1">
      <c r="A11" s="29" t="s">
        <v>9</v>
      </c>
      <c r="B11" s="100">
        <v>49.247</v>
      </c>
      <c r="C11" s="100">
        <v>58.8865</v>
      </c>
      <c r="D11" s="100">
        <v>59.81</v>
      </c>
      <c r="E11" s="100">
        <v>61.2914</v>
      </c>
      <c r="F11" s="100">
        <v>63.8736</v>
      </c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s="25" customFormat="1" ht="26.25" customHeight="1">
      <c r="A12" s="29" t="s">
        <v>81</v>
      </c>
      <c r="B12" s="101">
        <v>3.89399424487142</v>
      </c>
      <c r="C12" s="101">
        <f>C11/B11*100-100</f>
        <v>19.573781144029084</v>
      </c>
      <c r="D12" s="101">
        <f>D11/C11*100-100</f>
        <v>1.568271165717121</v>
      </c>
      <c r="E12" s="101">
        <f>E11/C11*100-100</f>
        <v>4.0839581228295145</v>
      </c>
      <c r="F12" s="101">
        <f>F11/C11*100-100</f>
        <v>8.469003931291553</v>
      </c>
      <c r="G12" s="141"/>
      <c r="H12" s="141"/>
      <c r="I12" s="141"/>
      <c r="J12" s="141"/>
      <c r="K12" s="141"/>
      <c r="L12" s="141"/>
      <c r="M12" s="141"/>
      <c r="N12" s="141"/>
      <c r="O12" s="141"/>
    </row>
    <row r="13" spans="1:15" s="25" customFormat="1" ht="26.25" customHeight="1">
      <c r="A13" s="29" t="s">
        <v>82</v>
      </c>
      <c r="B13" s="101" t="s">
        <v>1</v>
      </c>
      <c r="C13" s="101" t="s">
        <v>1</v>
      </c>
      <c r="D13" s="101">
        <f>D11/C11*100-100</f>
        <v>1.568271165717121</v>
      </c>
      <c r="E13" s="101">
        <f>E11/D11*100-100</f>
        <v>2.4768433372345697</v>
      </c>
      <c r="F13" s="101">
        <f>F11/E11*100-100</f>
        <v>4.212989097981108</v>
      </c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4" t="s">
        <v>96</v>
      </c>
      <c r="C17" s="54">
        <v>41671</v>
      </c>
      <c r="D17" s="54">
        <v>41699</v>
      </c>
      <c r="E17" s="54" t="s">
        <v>108</v>
      </c>
      <c r="F17" s="54">
        <v>42036</v>
      </c>
      <c r="G17" s="54">
        <v>42064</v>
      </c>
      <c r="H17" s="57" t="s">
        <v>2</v>
      </c>
      <c r="I17" s="57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0">
        <v>66954.15370000001</v>
      </c>
      <c r="C18" s="70">
        <v>60286.2436</v>
      </c>
      <c r="D18" s="70">
        <v>60409.0846</v>
      </c>
      <c r="E18" s="70">
        <v>57074.5912</v>
      </c>
      <c r="F18" s="70">
        <v>50356.562</v>
      </c>
      <c r="G18" s="70">
        <v>49285.3688</v>
      </c>
      <c r="H18" s="72">
        <f>G18-F18</f>
        <v>-1071.1932000000015</v>
      </c>
      <c r="I18" s="72">
        <f>G18-E18</f>
        <v>-7789.222400000006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0">
        <v>73139.397</v>
      </c>
      <c r="C19" s="70">
        <v>66721.2049</v>
      </c>
      <c r="D19" s="70">
        <v>67384.2628</v>
      </c>
      <c r="E19" s="70">
        <v>64471.911799999994</v>
      </c>
      <c r="F19" s="70">
        <v>57872.044200000004</v>
      </c>
      <c r="G19" s="70">
        <v>56435.9325</v>
      </c>
      <c r="H19" s="72">
        <f>G19-F19</f>
        <v>-1436.1117000000013</v>
      </c>
      <c r="I19" s="72">
        <f>G19-E19</f>
        <v>-8035.979299999992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0">
        <v>120903.44435374001</v>
      </c>
      <c r="C20" s="70">
        <v>117487.35556018999</v>
      </c>
      <c r="D20" s="70">
        <v>118663.77047201</v>
      </c>
      <c r="E20" s="70">
        <v>124544.35376750001</v>
      </c>
      <c r="F20" s="70">
        <v>118990.28999129</v>
      </c>
      <c r="G20" s="70">
        <v>119752.38555687999</v>
      </c>
      <c r="H20" s="72">
        <f>G20-F20</f>
        <v>762.0955655899888</v>
      </c>
      <c r="I20" s="72">
        <f>G20-E20</f>
        <v>-4791.96821062002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6</v>
      </c>
      <c r="B21" s="93">
        <v>30.359294647302747</v>
      </c>
      <c r="C21" s="93">
        <v>31.488637312189592</v>
      </c>
      <c r="D21" s="93">
        <v>31.813425441156877</v>
      </c>
      <c r="E21" s="93">
        <v>30.9202192521429</v>
      </c>
      <c r="F21" s="93">
        <v>30.294659508993043</v>
      </c>
      <c r="G21" s="93">
        <v>30.10577809304192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3"/>
      <c r="C22" s="93"/>
      <c r="D22" s="93"/>
      <c r="E22" s="93"/>
      <c r="F22" s="93"/>
      <c r="G22" s="93"/>
      <c r="H22" s="93"/>
      <c r="I22" s="93"/>
      <c r="J22" s="91"/>
      <c r="K22" s="91"/>
      <c r="L22" s="91"/>
      <c r="M22" s="91"/>
      <c r="N22" s="91"/>
      <c r="O22" s="91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4" t="s">
        <v>96</v>
      </c>
      <c r="C27" s="54">
        <v>41671</v>
      </c>
      <c r="D27" s="54">
        <v>41699</v>
      </c>
      <c r="E27" s="54" t="s">
        <v>108</v>
      </c>
      <c r="F27" s="54">
        <v>42036</v>
      </c>
      <c r="G27" s="54">
        <v>42064</v>
      </c>
      <c r="H27" s="57" t="s">
        <v>2</v>
      </c>
      <c r="I27" s="57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0">
        <v>2238.35003959054</v>
      </c>
      <c r="C28" s="90">
        <v>2095.96100099175</v>
      </c>
      <c r="D28" s="90">
        <v>2116.77858566774</v>
      </c>
      <c r="E28" s="90">
        <v>1957.55597687923</v>
      </c>
      <c r="F28" s="90">
        <v>1820.9839300800002</v>
      </c>
      <c r="G28" s="90">
        <v>1748.54567033</v>
      </c>
      <c r="H28" s="72">
        <f>G28-F28</f>
        <v>-72.43825975000027</v>
      </c>
      <c r="I28" s="72">
        <f>G28-E28</f>
        <v>-209.0103065492301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8"/>
      <c r="B32" s="54" t="s">
        <v>96</v>
      </c>
      <c r="C32" s="54">
        <v>41671</v>
      </c>
      <c r="D32" s="54">
        <v>41699</v>
      </c>
      <c r="E32" s="54" t="s">
        <v>108</v>
      </c>
      <c r="F32" s="54">
        <v>42036</v>
      </c>
      <c r="G32" s="54">
        <v>42064</v>
      </c>
      <c r="H32" s="57" t="s">
        <v>2</v>
      </c>
      <c r="I32" s="57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98">
        <v>49.247</v>
      </c>
      <c r="C33" s="98">
        <v>52.4359</v>
      </c>
      <c r="D33" s="98">
        <v>54.4813</v>
      </c>
      <c r="E33" s="98">
        <v>58.8865</v>
      </c>
      <c r="F33" s="98">
        <v>61.2914</v>
      </c>
      <c r="G33" s="98">
        <v>63.8736</v>
      </c>
      <c r="H33" s="72">
        <f>G33-F33</f>
        <v>2.5822000000000003</v>
      </c>
      <c r="I33" s="72">
        <f>G33-E33</f>
        <v>4.987100000000005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98">
        <v>49.1894</v>
      </c>
      <c r="C34" s="98">
        <v>52.4359</v>
      </c>
      <c r="D34" s="98">
        <v>54.4999</v>
      </c>
      <c r="E34" s="98">
        <v>58.8956</v>
      </c>
      <c r="F34" s="98">
        <v>61.2914</v>
      </c>
      <c r="G34" s="98">
        <v>63.8889</v>
      </c>
      <c r="H34" s="72">
        <f>G34-F34</f>
        <v>2.5974999999999966</v>
      </c>
      <c r="I34" s="72">
        <f>G34-E34</f>
        <v>4.993299999999998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98">
        <v>1.3745</v>
      </c>
      <c r="C35" s="98">
        <v>1.3802</v>
      </c>
      <c r="D35" s="98">
        <v>1.377</v>
      </c>
      <c r="E35" s="98">
        <v>1.2097</v>
      </c>
      <c r="F35" s="98">
        <v>1.1193</v>
      </c>
      <c r="G35" s="98">
        <v>1.073</v>
      </c>
      <c r="H35" s="72">
        <f>G35-F35</f>
        <v>-0.04630000000000001</v>
      </c>
      <c r="I35" s="72">
        <f aca="true" t="shared" si="0" ref="I35:I40">G35-E35</f>
        <v>-0.13670000000000004</v>
      </c>
      <c r="J35" s="98"/>
      <c r="K35" s="98"/>
      <c r="L35" s="98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98"/>
      <c r="C36" s="98"/>
      <c r="D36" s="98"/>
      <c r="E36" s="98"/>
      <c r="F36" s="98"/>
      <c r="G36" s="98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47</v>
      </c>
      <c r="B37" s="98">
        <v>49.37299928771657</v>
      </c>
      <c r="C37" s="98">
        <v>54.3957</v>
      </c>
      <c r="D37" s="98">
        <v>54.4756</v>
      </c>
      <c r="E37" s="98">
        <v>59.2205</v>
      </c>
      <c r="F37" s="98">
        <v>61.331</v>
      </c>
      <c r="G37" s="98">
        <v>64.0551</v>
      </c>
      <c r="H37" s="72">
        <f>G37-F37</f>
        <v>2.724099999999993</v>
      </c>
      <c r="I37" s="72">
        <f>G37-E37</f>
        <v>4.834599999999995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48</v>
      </c>
      <c r="B38" s="98">
        <v>67.50965123083661</v>
      </c>
      <c r="C38" s="98">
        <v>74.4988</v>
      </c>
      <c r="D38" s="98">
        <v>75.3229</v>
      </c>
      <c r="E38" s="98">
        <v>71.5211</v>
      </c>
      <c r="F38" s="98">
        <v>69.0872</v>
      </c>
      <c r="G38" s="98">
        <v>69.4075</v>
      </c>
      <c r="H38" s="72">
        <f>G38-F38</f>
        <v>0.32030000000000314</v>
      </c>
      <c r="I38" s="72">
        <f t="shared" si="0"/>
        <v>-2.1136000000000053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49</v>
      </c>
      <c r="B39" s="98">
        <v>1.4906328389036205</v>
      </c>
      <c r="C39" s="98">
        <v>1.4945</v>
      </c>
      <c r="D39" s="98">
        <v>1.5232</v>
      </c>
      <c r="E39" s="98">
        <v>1.0176</v>
      </c>
      <c r="F39" s="98">
        <v>1.0045</v>
      </c>
      <c r="G39" s="98">
        <v>1.1143</v>
      </c>
      <c r="H39" s="72">
        <f>G39-F39</f>
        <v>0.10980000000000012</v>
      </c>
      <c r="I39" s="72">
        <f t="shared" si="0"/>
        <v>0.09670000000000001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50</v>
      </c>
      <c r="B40" s="98">
        <v>0.3170441936065914</v>
      </c>
      <c r="C40" s="98">
        <v>0.2932</v>
      </c>
      <c r="D40" s="98">
        <v>0.2989</v>
      </c>
      <c r="E40" s="98">
        <v>0.3198</v>
      </c>
      <c r="F40" s="98">
        <v>0.33</v>
      </c>
      <c r="G40" s="98">
        <v>0.3438</v>
      </c>
      <c r="H40" s="72">
        <f>G40-F40</f>
        <v>0.013799999999999979</v>
      </c>
      <c r="I40" s="72">
        <f t="shared" si="0"/>
        <v>0.02400000000000002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5"/>
    </row>
    <row r="44" spans="3:7" ht="15">
      <c r="C44" s="102"/>
      <c r="D44" s="102"/>
      <c r="E44" s="102"/>
      <c r="G44" s="135"/>
    </row>
    <row r="45" spans="3:7" ht="15.75">
      <c r="C45" s="102"/>
      <c r="D45" s="102"/>
      <c r="E45" s="102"/>
      <c r="G45" s="137"/>
    </row>
    <row r="46" ht="15.75">
      <c r="G46" s="137"/>
    </row>
    <row r="47" ht="15.75">
      <c r="G47" s="137"/>
    </row>
    <row r="48" ht="15.75">
      <c r="G48" s="137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108</v>
      </c>
      <c r="C3" s="54" t="s">
        <v>110</v>
      </c>
      <c r="D3" s="54" t="s">
        <v>111</v>
      </c>
      <c r="E3" s="54">
        <v>42036</v>
      </c>
      <c r="F3" s="54">
        <v>42064</v>
      </c>
      <c r="G3" s="57" t="s">
        <v>2</v>
      </c>
      <c r="H3" s="57" t="s">
        <v>3</v>
      </c>
      <c r="J3" s="131"/>
    </row>
    <row r="4" spans="1:12" ht="13.5" customHeight="1">
      <c r="A4" s="8" t="s">
        <v>102</v>
      </c>
      <c r="B4" s="71">
        <f>B6+B7</f>
        <v>557.1744640000001</v>
      </c>
      <c r="C4" s="71">
        <f>C6+C7</f>
        <v>198.059</v>
      </c>
      <c r="D4" s="71">
        <f>D6+D7</f>
        <v>160.87</v>
      </c>
      <c r="E4" s="71">
        <f>E6+E7</f>
        <v>48.35</v>
      </c>
      <c r="F4" s="71">
        <f>F6+F7</f>
        <v>52.05</v>
      </c>
      <c r="G4" s="72">
        <f>F4-E4</f>
        <v>3.6999999999999957</v>
      </c>
      <c r="H4" s="72">
        <f>D4-C4</f>
        <v>-37.18899999999999</v>
      </c>
      <c r="I4" s="71"/>
      <c r="K4" s="127"/>
      <c r="L4" s="127"/>
    </row>
    <row r="5" spans="1:12" ht="13.5" customHeight="1">
      <c r="A5" s="46" t="s">
        <v>103</v>
      </c>
      <c r="B5" s="69">
        <f>B6-B7</f>
        <v>-516.274464</v>
      </c>
      <c r="C5" s="69">
        <f>C6-C7</f>
        <v>-198.059</v>
      </c>
      <c r="D5" s="69">
        <f>D6-D7</f>
        <v>-160.87</v>
      </c>
      <c r="E5" s="69">
        <f>E6-E7</f>
        <v>-48.35</v>
      </c>
      <c r="F5" s="69">
        <f>F6-F7</f>
        <v>-52.05</v>
      </c>
      <c r="G5" s="72">
        <f>F5-E5</f>
        <v>-3.6999999999999957</v>
      </c>
      <c r="H5" s="72">
        <f>D5-C5</f>
        <v>37.18899999999999</v>
      </c>
      <c r="I5" s="69"/>
      <c r="J5" s="132"/>
      <c r="K5" s="127"/>
      <c r="L5" s="127"/>
    </row>
    <row r="6" spans="1:12" ht="13.5" customHeight="1">
      <c r="A6" s="51" t="s">
        <v>22</v>
      </c>
      <c r="B6" s="70">
        <v>20.45</v>
      </c>
      <c r="C6" s="70">
        <v>0</v>
      </c>
      <c r="D6" s="70">
        <v>0</v>
      </c>
      <c r="E6" s="70">
        <v>0</v>
      </c>
      <c r="F6" s="70">
        <v>0</v>
      </c>
      <c r="G6" s="72">
        <f>F6-E6</f>
        <v>0</v>
      </c>
      <c r="H6" s="72">
        <f>D6-C6</f>
        <v>0</v>
      </c>
      <c r="I6" s="89"/>
      <c r="K6" s="127"/>
      <c r="L6" s="127"/>
    </row>
    <row r="7" spans="1:12" ht="13.5" customHeight="1">
      <c r="A7" s="51" t="s">
        <v>23</v>
      </c>
      <c r="B7" s="70">
        <v>536.724464</v>
      </c>
      <c r="C7" s="70">
        <v>198.059</v>
      </c>
      <c r="D7" s="70">
        <v>160.87</v>
      </c>
      <c r="E7" s="70">
        <v>48.35</v>
      </c>
      <c r="F7" s="70">
        <v>52.05</v>
      </c>
      <c r="G7" s="72">
        <f>F7-E7</f>
        <v>3.6999999999999957</v>
      </c>
      <c r="H7" s="72">
        <f>D7-C7</f>
        <v>-37.18899999999999</v>
      </c>
      <c r="I7" s="89"/>
      <c r="K7" s="127"/>
      <c r="L7" s="127"/>
    </row>
    <row r="8" spans="1:12" ht="13.5" customHeight="1">
      <c r="A8" s="46" t="s">
        <v>104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89" t="s">
        <v>1</v>
      </c>
      <c r="H8" s="89" t="s">
        <v>1</v>
      </c>
      <c r="I8" s="89"/>
      <c r="J8" s="89"/>
      <c r="K8" s="127"/>
      <c r="L8" s="127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7"/>
      <c r="L9" s="127"/>
    </row>
    <row r="10" spans="1:12" s="9" customFormat="1" ht="15" customHeight="1">
      <c r="A10" s="94" t="s">
        <v>105</v>
      </c>
      <c r="B10" s="95"/>
      <c r="K10" s="107"/>
      <c r="L10" s="107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7"/>
      <c r="L11" s="127"/>
    </row>
    <row r="12" spans="1:12" ht="26.25" customHeight="1">
      <c r="A12" s="56"/>
      <c r="B12" s="54" t="s">
        <v>108</v>
      </c>
      <c r="C12" s="54" t="s">
        <v>110</v>
      </c>
      <c r="D12" s="54" t="s">
        <v>111</v>
      </c>
      <c r="E12" s="54">
        <v>42036</v>
      </c>
      <c r="F12" s="54">
        <v>42064</v>
      </c>
      <c r="G12" s="57" t="s">
        <v>2</v>
      </c>
      <c r="H12" s="57" t="s">
        <v>3</v>
      </c>
      <c r="K12" s="127"/>
      <c r="L12" s="127"/>
    </row>
    <row r="13" spans="1:12" ht="12.75" customHeight="1">
      <c r="A13" s="8" t="s">
        <v>20</v>
      </c>
      <c r="B13" s="71">
        <f>B14+B18+B19+B20+B21+B23</f>
        <v>243750.71245112</v>
      </c>
      <c r="C13" s="71">
        <v>17244.88965298</v>
      </c>
      <c r="D13" s="71">
        <v>82738.8</v>
      </c>
      <c r="E13" s="71">
        <v>23668.67636358</v>
      </c>
      <c r="F13" s="71">
        <v>28519.850636329997</v>
      </c>
      <c r="G13" s="72">
        <f>F13-E13</f>
        <v>4851.174272749995</v>
      </c>
      <c r="H13" s="72">
        <f>+D13-C13</f>
        <v>65493.910347020006</v>
      </c>
      <c r="I13" s="142"/>
      <c r="J13" s="9"/>
      <c r="K13" s="127"/>
      <c r="L13" s="127"/>
    </row>
    <row r="14" spans="1:10" ht="12.75" customHeight="1">
      <c r="A14" s="46" t="s">
        <v>40</v>
      </c>
      <c r="B14" s="70">
        <v>421.43302</v>
      </c>
      <c r="C14" s="70">
        <v>421.43302</v>
      </c>
      <c r="D14" s="70" t="s">
        <v>1</v>
      </c>
      <c r="E14" s="70" t="s">
        <v>1</v>
      </c>
      <c r="F14" s="70" t="s">
        <v>1</v>
      </c>
      <c r="G14" s="72" t="s">
        <v>1</v>
      </c>
      <c r="H14" s="72">
        <f>-C14</f>
        <v>-421.43302</v>
      </c>
      <c r="I14" s="143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2" t="s">
        <v>1</v>
      </c>
      <c r="H15" s="72" t="s">
        <v>1</v>
      </c>
      <c r="I15" s="143"/>
      <c r="J15" s="9"/>
    </row>
    <row r="16" spans="1:10" ht="12.75" customHeight="1">
      <c r="A16" s="51" t="s">
        <v>23</v>
      </c>
      <c r="B16" s="70">
        <v>421.43302</v>
      </c>
      <c r="C16" s="70">
        <v>421.43302</v>
      </c>
      <c r="D16" s="70" t="s">
        <v>1</v>
      </c>
      <c r="E16" s="70" t="s">
        <v>1</v>
      </c>
      <c r="F16" s="70" t="s">
        <v>1</v>
      </c>
      <c r="G16" s="72" t="s">
        <v>1</v>
      </c>
      <c r="H16" s="72">
        <f>-C16</f>
        <v>-421.43302</v>
      </c>
      <c r="I16" s="143"/>
      <c r="J16" s="9"/>
    </row>
    <row r="17" spans="1:10" ht="12.75" customHeight="1" hidden="1">
      <c r="A17" s="105" t="s">
        <v>92</v>
      </c>
      <c r="B17" s="89" t="s">
        <v>1</v>
      </c>
      <c r="C17" s="89" t="s">
        <v>1</v>
      </c>
      <c r="D17" s="70"/>
      <c r="E17" s="70" t="s">
        <v>1</v>
      </c>
      <c r="F17" s="70"/>
      <c r="G17" s="72" t="s">
        <v>1</v>
      </c>
      <c r="H17" s="72" t="e">
        <f>-C17</f>
        <v>#VALUE!</v>
      </c>
      <c r="I17" s="143"/>
      <c r="J17" s="9"/>
    </row>
    <row r="18" spans="1:10" ht="12.75" customHeight="1">
      <c r="A18" s="46" t="s">
        <v>90</v>
      </c>
      <c r="B18" s="89">
        <v>4345.58918121</v>
      </c>
      <c r="C18" s="89">
        <v>153.3</v>
      </c>
      <c r="D18" s="89" t="s">
        <v>1</v>
      </c>
      <c r="E18" s="89" t="s">
        <v>1</v>
      </c>
      <c r="F18" s="89" t="s">
        <v>1</v>
      </c>
      <c r="G18" s="72" t="s">
        <v>1</v>
      </c>
      <c r="H18" s="72">
        <f>-C18</f>
        <v>-153.3</v>
      </c>
      <c r="I18" s="143"/>
      <c r="J18" s="9"/>
    </row>
    <row r="19" spans="1:10" ht="12.75" customHeight="1">
      <c r="A19" s="46" t="s">
        <v>39</v>
      </c>
      <c r="B19" s="89">
        <v>56724.64658991</v>
      </c>
      <c r="C19" s="89">
        <v>4196.47783298</v>
      </c>
      <c r="D19" s="89">
        <v>12422.05</v>
      </c>
      <c r="E19" s="89">
        <v>4735.276363579999</v>
      </c>
      <c r="F19" s="89">
        <v>5719.50063633</v>
      </c>
      <c r="G19" s="72">
        <f>F19-E19</f>
        <v>984.2242727500006</v>
      </c>
      <c r="H19" s="72">
        <f>+D19-C19</f>
        <v>8225.57216702</v>
      </c>
      <c r="I19" s="144"/>
      <c r="J19" s="11"/>
    </row>
    <row r="20" spans="1:10" ht="12.75" customHeight="1">
      <c r="A20" s="46" t="s">
        <v>97</v>
      </c>
      <c r="B20" s="89">
        <v>3260</v>
      </c>
      <c r="C20" s="89">
        <v>360</v>
      </c>
      <c r="D20" s="89">
        <v>300</v>
      </c>
      <c r="E20" s="89" t="s">
        <v>1</v>
      </c>
      <c r="F20" s="89">
        <v>300</v>
      </c>
      <c r="G20" s="72">
        <f>F20</f>
        <v>300</v>
      </c>
      <c r="H20" s="72">
        <f>+D20-C20</f>
        <v>-60</v>
      </c>
      <c r="I20" s="144"/>
      <c r="J20" s="9"/>
    </row>
    <row r="21" spans="1:10" ht="12.75" customHeight="1">
      <c r="A21" s="104" t="s">
        <v>99</v>
      </c>
      <c r="B21" s="89">
        <v>137629.5</v>
      </c>
      <c r="C21" s="89">
        <v>10790</v>
      </c>
      <c r="D21" s="89">
        <v>69716.75</v>
      </c>
      <c r="E21" s="89">
        <v>18633.4</v>
      </c>
      <c r="F21" s="89">
        <v>22500.35</v>
      </c>
      <c r="G21" s="72">
        <f>F21-E21</f>
        <v>3866.949999999997</v>
      </c>
      <c r="H21" s="72">
        <f>+D21-C21</f>
        <v>58926.75</v>
      </c>
      <c r="I21" s="144"/>
      <c r="J21" s="9"/>
    </row>
    <row r="22" spans="1:10" s="9" customFormat="1" ht="27" customHeight="1" hidden="1">
      <c r="A22" s="104" t="s">
        <v>88</v>
      </c>
      <c r="B22" s="31" t="s">
        <v>1</v>
      </c>
      <c r="C22" s="31" t="s">
        <v>1</v>
      </c>
      <c r="D22" s="31"/>
      <c r="E22" s="31" t="s">
        <v>1</v>
      </c>
      <c r="F22" s="31"/>
      <c r="G22" s="72" t="s">
        <v>1</v>
      </c>
      <c r="H22" s="72" t="s">
        <v>1</v>
      </c>
      <c r="I22" s="144"/>
      <c r="J22" s="11"/>
    </row>
    <row r="23" spans="1:10" ht="25.5" customHeight="1">
      <c r="A23" s="104" t="s">
        <v>89</v>
      </c>
      <c r="B23" s="70">
        <v>41369.54366</v>
      </c>
      <c r="C23" s="70">
        <v>1193.6788000000001</v>
      </c>
      <c r="D23" s="31" t="s">
        <v>1</v>
      </c>
      <c r="E23" s="70" t="s">
        <v>1</v>
      </c>
      <c r="F23" s="70" t="s">
        <v>1</v>
      </c>
      <c r="G23" s="72" t="s">
        <v>1</v>
      </c>
      <c r="H23" s="72">
        <f>-C23</f>
        <v>-1193.6788000000001</v>
      </c>
      <c r="I23" s="145"/>
      <c r="J23" s="11"/>
    </row>
    <row r="24" spans="1:10" ht="12.75" customHeight="1">
      <c r="A24" s="133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4" t="s">
        <v>69</v>
      </c>
      <c r="B25" s="31">
        <v>10.5</v>
      </c>
      <c r="C25" s="31">
        <v>6</v>
      </c>
      <c r="D25" s="31">
        <v>11</v>
      </c>
      <c r="E25" s="31">
        <v>11</v>
      </c>
      <c r="F25" s="31">
        <v>11</v>
      </c>
      <c r="G25" s="72">
        <f>F25-E25</f>
        <v>0</v>
      </c>
      <c r="H25" s="72">
        <f>+D25-C25</f>
        <v>5</v>
      </c>
      <c r="I25" s="146"/>
      <c r="J25" s="11"/>
    </row>
    <row r="26" spans="1:10" ht="12.75" customHeight="1">
      <c r="A26" s="104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6"/>
      <c r="J26" s="11"/>
    </row>
    <row r="27" spans="1:10" ht="12.75" customHeight="1">
      <c r="A27" s="104" t="s">
        <v>21</v>
      </c>
      <c r="B27" s="31">
        <v>4.014916936652387</v>
      </c>
      <c r="C27" s="31">
        <v>4.014916936652387</v>
      </c>
      <c r="D27" s="31" t="s">
        <v>1</v>
      </c>
      <c r="E27" s="31" t="s">
        <v>1</v>
      </c>
      <c r="F27" s="31" t="s">
        <v>1</v>
      </c>
      <c r="G27" s="72" t="s">
        <v>1</v>
      </c>
      <c r="H27" s="72">
        <f>-C27</f>
        <v>-4.014916936652387</v>
      </c>
      <c r="I27" s="147"/>
      <c r="J27" s="130"/>
    </row>
    <row r="28" spans="1:10" ht="12.75" customHeight="1" hidden="1">
      <c r="A28" s="104" t="s">
        <v>91</v>
      </c>
      <c r="B28" s="31" t="s">
        <v>1</v>
      </c>
      <c r="C28" s="31" t="s">
        <v>1</v>
      </c>
      <c r="D28" s="31"/>
      <c r="E28" s="31" t="s">
        <v>1</v>
      </c>
      <c r="F28" s="31"/>
      <c r="G28" s="72" t="s">
        <v>1</v>
      </c>
      <c r="H28" s="72" t="s">
        <v>1</v>
      </c>
      <c r="I28" s="147"/>
      <c r="J28" s="130"/>
    </row>
    <row r="29" spans="1:10" ht="26.25" customHeight="1">
      <c r="A29" s="104" t="s">
        <v>70</v>
      </c>
      <c r="B29" s="31">
        <v>11.5</v>
      </c>
      <c r="C29" s="31">
        <v>9</v>
      </c>
      <c r="D29" s="31">
        <v>12</v>
      </c>
      <c r="E29" s="31">
        <v>12</v>
      </c>
      <c r="F29" s="31">
        <v>12</v>
      </c>
      <c r="G29" s="72">
        <f>F29-E29</f>
        <v>0</v>
      </c>
      <c r="H29" s="72">
        <f>+D29-C29</f>
        <v>3</v>
      </c>
      <c r="I29" s="147"/>
      <c r="J29" s="130"/>
    </row>
    <row r="30" spans="1:10" ht="12">
      <c r="A30" s="104" t="s">
        <v>95</v>
      </c>
      <c r="B30" s="31">
        <v>10.27573458502427</v>
      </c>
      <c r="C30" s="31">
        <v>5.97</v>
      </c>
      <c r="D30" s="31">
        <v>11.125</v>
      </c>
      <c r="E30" s="31" t="s">
        <v>1</v>
      </c>
      <c r="F30" s="31">
        <v>11.125</v>
      </c>
      <c r="G30" s="72">
        <f>F30</f>
        <v>11.125</v>
      </c>
      <c r="H30" s="72">
        <f>+D30-C30</f>
        <v>5.155</v>
      </c>
      <c r="I30" s="147"/>
      <c r="J30" s="9"/>
    </row>
    <row r="31" spans="1:10" ht="12">
      <c r="A31" s="104" t="s">
        <v>99</v>
      </c>
      <c r="B31" s="31">
        <v>2.0076398266359448</v>
      </c>
      <c r="C31" s="31">
        <v>1.4013</v>
      </c>
      <c r="D31" s="31">
        <v>5</v>
      </c>
      <c r="E31" s="31">
        <v>5</v>
      </c>
      <c r="F31" s="31">
        <v>5</v>
      </c>
      <c r="G31" s="72">
        <f>F31-E31</f>
        <v>0</v>
      </c>
      <c r="H31" s="72">
        <f>+D31-C31</f>
        <v>3.5987</v>
      </c>
      <c r="I31" s="147"/>
      <c r="J31" s="9"/>
    </row>
    <row r="32" spans="1:10" ht="27" customHeight="1" hidden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/>
      <c r="G32" s="72" t="s">
        <v>1</v>
      </c>
      <c r="H32" s="72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108</v>
      </c>
      <c r="C37" s="54" t="s">
        <v>110</v>
      </c>
      <c r="D37" s="54" t="s">
        <v>111</v>
      </c>
      <c r="E37" s="54">
        <v>42036</v>
      </c>
      <c r="F37" s="54">
        <v>42064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3">
        <f>SUM(B39:B41)</f>
        <v>137500</v>
      </c>
      <c r="C38" s="113">
        <v>31500</v>
      </c>
      <c r="D38" s="113">
        <v>38500</v>
      </c>
      <c r="E38" s="113">
        <f>SUM(E39:E41)</f>
        <v>13500</v>
      </c>
      <c r="F38" s="113">
        <v>14500</v>
      </c>
      <c r="G38" s="72">
        <f>F38-E38</f>
        <v>1000</v>
      </c>
      <c r="H38" s="72">
        <f>D38-C38</f>
        <v>7000</v>
      </c>
    </row>
    <row r="39" spans="1:8" ht="12.75" customHeight="1">
      <c r="A39" s="50" t="s">
        <v>30</v>
      </c>
      <c r="B39" s="110">
        <v>125200</v>
      </c>
      <c r="C39" s="110">
        <v>19200</v>
      </c>
      <c r="D39" s="110">
        <v>38500</v>
      </c>
      <c r="E39" s="110">
        <v>13500</v>
      </c>
      <c r="F39" s="110">
        <v>14500</v>
      </c>
      <c r="G39" s="72">
        <f>F39-E39</f>
        <v>1000</v>
      </c>
      <c r="H39" s="72">
        <f>D39-C39</f>
        <v>19300</v>
      </c>
    </row>
    <row r="40" spans="1:10" ht="12.75" customHeight="1">
      <c r="A40" s="50" t="s">
        <v>31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110" t="s">
        <v>1</v>
      </c>
      <c r="H40" s="72" t="s">
        <v>1</v>
      </c>
      <c r="J40" s="87"/>
    </row>
    <row r="41" spans="1:10" ht="12.75" customHeight="1">
      <c r="A41" s="50" t="s">
        <v>32</v>
      </c>
      <c r="B41" s="110">
        <v>12300</v>
      </c>
      <c r="C41" s="110">
        <v>12300</v>
      </c>
      <c r="D41" s="110" t="s">
        <v>1</v>
      </c>
      <c r="E41" s="110" t="s">
        <v>1</v>
      </c>
      <c r="F41" s="110" t="s">
        <v>1</v>
      </c>
      <c r="G41" s="110" t="s">
        <v>1</v>
      </c>
      <c r="H41" s="72">
        <f>-C41</f>
        <v>-12300</v>
      </c>
      <c r="J41" s="87"/>
    </row>
    <row r="42" spans="1:10" ht="12.75" customHeight="1" hidden="1">
      <c r="A42" s="50" t="s">
        <v>33</v>
      </c>
      <c r="B42" s="110"/>
      <c r="C42" s="110"/>
      <c r="D42" s="148"/>
      <c r="E42" s="148"/>
      <c r="F42" s="148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34</v>
      </c>
      <c r="B43" s="117"/>
      <c r="C43" s="117"/>
      <c r="D43" s="149"/>
      <c r="E43" s="149"/>
      <c r="F43" s="149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12</v>
      </c>
      <c r="B44" s="113">
        <f>SUM(B45:B47)</f>
        <v>81773.20000000001</v>
      </c>
      <c r="C44" s="113">
        <v>23971.21</v>
      </c>
      <c r="D44" s="113">
        <v>17032.5</v>
      </c>
      <c r="E44" s="113">
        <f>SUM(E45:E47)</f>
        <v>5970</v>
      </c>
      <c r="F44" s="113">
        <v>7584</v>
      </c>
      <c r="G44" s="72">
        <f>F44-E44</f>
        <v>1614</v>
      </c>
      <c r="H44" s="72">
        <f>D44-C44</f>
        <v>-6938.709999999999</v>
      </c>
      <c r="J44" s="87"/>
    </row>
    <row r="45" spans="1:10" ht="12.75" customHeight="1">
      <c r="A45" s="50" t="s">
        <v>30</v>
      </c>
      <c r="B45" s="110">
        <v>69340.85</v>
      </c>
      <c r="C45" s="110">
        <v>11538.86</v>
      </c>
      <c r="D45" s="110">
        <v>17032.5</v>
      </c>
      <c r="E45" s="110">
        <v>5970</v>
      </c>
      <c r="F45" s="110">
        <v>7584</v>
      </c>
      <c r="G45" s="72">
        <f>F45-E45</f>
        <v>1614</v>
      </c>
      <c r="H45" s="72">
        <f>D45-C45</f>
        <v>5493.639999999999</v>
      </c>
      <c r="J45" s="87"/>
    </row>
    <row r="46" spans="1:10" ht="12.75" customHeight="1">
      <c r="A46" s="50" t="s">
        <v>31</v>
      </c>
      <c r="B46" s="110" t="s">
        <v>1</v>
      </c>
      <c r="C46" s="110" t="s">
        <v>1</v>
      </c>
      <c r="D46" s="110" t="s">
        <v>1</v>
      </c>
      <c r="E46" s="110" t="s">
        <v>1</v>
      </c>
      <c r="F46" s="110" t="s">
        <v>1</v>
      </c>
      <c r="G46" s="110" t="s">
        <v>1</v>
      </c>
      <c r="H46" s="72" t="s">
        <v>1</v>
      </c>
      <c r="J46" s="87"/>
    </row>
    <row r="47" spans="1:10" ht="12.75" customHeight="1">
      <c r="A47" s="50" t="s">
        <v>32</v>
      </c>
      <c r="B47" s="110">
        <v>12432.35</v>
      </c>
      <c r="C47" s="110">
        <v>12432.35</v>
      </c>
      <c r="D47" s="110" t="s">
        <v>1</v>
      </c>
      <c r="E47" s="110" t="s">
        <v>1</v>
      </c>
      <c r="F47" s="110" t="s">
        <v>1</v>
      </c>
      <c r="G47" s="110" t="s">
        <v>1</v>
      </c>
      <c r="H47" s="72">
        <f>-C47</f>
        <v>-12432.35</v>
      </c>
      <c r="J47" s="87"/>
    </row>
    <row r="48" spans="1:10" ht="12.75" customHeight="1" hidden="1">
      <c r="A48" s="50" t="s">
        <v>33</v>
      </c>
      <c r="B48" s="117"/>
      <c r="C48" s="117"/>
      <c r="D48" s="149"/>
      <c r="E48" s="149"/>
      <c r="F48" s="149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34</v>
      </c>
      <c r="B49" s="117"/>
      <c r="C49" s="117"/>
      <c r="D49" s="149"/>
      <c r="E49" s="149"/>
      <c r="F49" s="149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14</v>
      </c>
      <c r="B50" s="113">
        <f>SUM(B51:B53)</f>
        <v>78756.17</v>
      </c>
      <c r="C50" s="113">
        <v>22019.41</v>
      </c>
      <c r="D50" s="113">
        <v>17032.5</v>
      </c>
      <c r="E50" s="113">
        <f>SUM(E51:E53)</f>
        <v>5970</v>
      </c>
      <c r="F50" s="113">
        <v>7584</v>
      </c>
      <c r="G50" s="72">
        <f>F50-E50</f>
        <v>1614</v>
      </c>
      <c r="H50" s="72">
        <f>D50-C50</f>
        <v>-4986.91</v>
      </c>
      <c r="J50" s="87"/>
    </row>
    <row r="51" spans="1:10" ht="12.75" customHeight="1">
      <c r="A51" s="50" t="s">
        <v>30</v>
      </c>
      <c r="B51" s="110">
        <v>68172.62</v>
      </c>
      <c r="C51" s="110">
        <v>11435.86</v>
      </c>
      <c r="D51" s="110">
        <v>17032.5</v>
      </c>
      <c r="E51" s="110">
        <v>5970</v>
      </c>
      <c r="F51" s="110">
        <v>7584</v>
      </c>
      <c r="G51" s="72">
        <f>F51-E51</f>
        <v>1614</v>
      </c>
      <c r="H51" s="72">
        <f>D51-C51</f>
        <v>5596.639999999999</v>
      </c>
      <c r="J51" s="87"/>
    </row>
    <row r="52" spans="1:10" ht="12.75" customHeight="1">
      <c r="A52" s="50" t="s">
        <v>31</v>
      </c>
      <c r="B52" s="110" t="s">
        <v>1</v>
      </c>
      <c r="C52" s="110" t="s">
        <v>1</v>
      </c>
      <c r="D52" s="110" t="s">
        <v>1</v>
      </c>
      <c r="E52" s="110" t="s">
        <v>1</v>
      </c>
      <c r="F52" s="110" t="s">
        <v>1</v>
      </c>
      <c r="G52" s="110" t="s">
        <v>1</v>
      </c>
      <c r="H52" s="72" t="s">
        <v>1</v>
      </c>
      <c r="J52" s="87"/>
    </row>
    <row r="53" spans="1:10" ht="12.75" customHeight="1">
      <c r="A53" s="50" t="s">
        <v>32</v>
      </c>
      <c r="B53" s="110">
        <v>10583.55</v>
      </c>
      <c r="C53" s="110">
        <v>10583.55</v>
      </c>
      <c r="D53" s="110" t="s">
        <v>1</v>
      </c>
      <c r="E53" s="110" t="s">
        <v>1</v>
      </c>
      <c r="F53" s="110" t="s">
        <v>1</v>
      </c>
      <c r="G53" s="110" t="s">
        <v>1</v>
      </c>
      <c r="H53" s="72">
        <f>-C53</f>
        <v>-10583.55</v>
      </c>
      <c r="J53" s="87"/>
    </row>
    <row r="54" spans="1:10" ht="12.75" customHeight="1" hidden="1">
      <c r="A54" s="50" t="s">
        <v>33</v>
      </c>
      <c r="B54" s="117"/>
      <c r="C54" s="117"/>
      <c r="D54" s="149"/>
      <c r="E54" s="149"/>
      <c r="F54" s="149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34</v>
      </c>
      <c r="B55" s="117"/>
      <c r="C55" s="117"/>
      <c r="D55" s="149"/>
      <c r="E55" s="149"/>
      <c r="F55" s="149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15</v>
      </c>
      <c r="B56" s="113">
        <v>6.35</v>
      </c>
      <c r="C56" s="113">
        <v>4.38</v>
      </c>
      <c r="D56" s="113">
        <v>10.88</v>
      </c>
      <c r="E56" s="113">
        <v>10.99832757389992</v>
      </c>
      <c r="F56" s="113">
        <v>11</v>
      </c>
      <c r="G56" s="72">
        <f>F56-E56</f>
        <v>0.0016724261000806706</v>
      </c>
      <c r="H56" s="72">
        <f>D56-C56</f>
        <v>6.500000000000001</v>
      </c>
      <c r="I56" s="65"/>
      <c r="J56" s="87"/>
    </row>
    <row r="57" spans="1:10" ht="12" customHeight="1">
      <c r="A57" s="50" t="s">
        <v>30</v>
      </c>
      <c r="B57" s="110">
        <v>6.11</v>
      </c>
      <c r="C57" s="110">
        <v>3.4</v>
      </c>
      <c r="D57" s="110">
        <v>10.88</v>
      </c>
      <c r="E57" s="110">
        <v>11</v>
      </c>
      <c r="F57" s="110">
        <v>11</v>
      </c>
      <c r="G57" s="72">
        <f>F57-E57</f>
        <v>0</v>
      </c>
      <c r="H57" s="72">
        <f>D57-C57</f>
        <v>7.48</v>
      </c>
      <c r="I57" s="65"/>
      <c r="J57" s="87"/>
    </row>
    <row r="58" spans="1:10" ht="12" customHeight="1">
      <c r="A58" s="50" t="s">
        <v>31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110" t="s">
        <v>1</v>
      </c>
      <c r="H58" s="72" t="s">
        <v>1</v>
      </c>
      <c r="I58" s="65"/>
      <c r="J58" s="87"/>
    </row>
    <row r="59" spans="1:10" ht="12" customHeight="1">
      <c r="A59" s="50" t="s">
        <v>32</v>
      </c>
      <c r="B59" s="110">
        <v>4.81</v>
      </c>
      <c r="C59" s="110">
        <v>4.81</v>
      </c>
      <c r="D59" s="110" t="s">
        <v>1</v>
      </c>
      <c r="E59" s="110" t="s">
        <v>1</v>
      </c>
      <c r="F59" s="110" t="s">
        <v>1</v>
      </c>
      <c r="G59" s="110" t="s">
        <v>1</v>
      </c>
      <c r="H59" s="72">
        <f>-C59</f>
        <v>-4.81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110" t="s">
        <v>1</v>
      </c>
      <c r="E60" s="84">
        <v>0</v>
      </c>
      <c r="F60" s="84">
        <v>0</v>
      </c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110" t="s">
        <v>1</v>
      </c>
      <c r="E61" s="84">
        <v>0</v>
      </c>
      <c r="F61" s="84">
        <v>0</v>
      </c>
      <c r="G61" s="72">
        <f>F61-E61</f>
        <v>0</v>
      </c>
      <c r="H61" s="72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L36" sqref="L3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108</v>
      </c>
      <c r="C3" s="54" t="s">
        <v>110</v>
      </c>
      <c r="D3" s="54" t="s">
        <v>111</v>
      </c>
      <c r="E3" s="54">
        <v>42036</v>
      </c>
      <c r="F3" s="54">
        <v>42064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3">
        <f>SUM(B5:B7)</f>
        <v>5375.5</v>
      </c>
      <c r="C4" s="113">
        <v>1506</v>
      </c>
      <c r="D4" s="113">
        <v>1594.4</v>
      </c>
      <c r="E4" s="113">
        <f>SUM(E5:E7)</f>
        <v>518</v>
      </c>
      <c r="F4" s="113">
        <v>500</v>
      </c>
      <c r="G4" s="72">
        <f>F4-E4</f>
        <v>-18</v>
      </c>
      <c r="H4" s="72">
        <f>+D4-C4</f>
        <v>88.40000000000009</v>
      </c>
      <c r="K4" s="88"/>
      <c r="L4" s="88"/>
      <c r="M4" s="88"/>
    </row>
    <row r="5" spans="1:13" ht="12.75" customHeight="1">
      <c r="A5" s="64" t="s">
        <v>10</v>
      </c>
      <c r="B5" s="110">
        <v>233</v>
      </c>
      <c r="C5" s="110">
        <v>46</v>
      </c>
      <c r="D5" s="110">
        <v>71</v>
      </c>
      <c r="E5" s="110">
        <v>24</v>
      </c>
      <c r="F5" s="110">
        <v>25</v>
      </c>
      <c r="G5" s="72">
        <f>F5-E5</f>
        <v>1</v>
      </c>
      <c r="H5" s="72">
        <f aca="true" t="shared" si="0" ref="H5:H25">+D5-C5</f>
        <v>25</v>
      </c>
      <c r="K5" s="88"/>
      <c r="L5" s="88"/>
      <c r="M5" s="88"/>
    </row>
    <row r="6" spans="1:13" ht="12.75" customHeight="1">
      <c r="A6" s="64" t="s">
        <v>35</v>
      </c>
      <c r="B6" s="110">
        <v>1332</v>
      </c>
      <c r="C6" s="110">
        <v>420</v>
      </c>
      <c r="D6" s="110">
        <v>386</v>
      </c>
      <c r="E6" s="110">
        <v>130</v>
      </c>
      <c r="F6" s="110">
        <v>69</v>
      </c>
      <c r="G6" s="72">
        <f>F6-E6</f>
        <v>-61</v>
      </c>
      <c r="H6" s="72">
        <f t="shared" si="0"/>
        <v>-34</v>
      </c>
      <c r="K6" s="88"/>
      <c r="L6" s="88"/>
      <c r="M6" s="88"/>
    </row>
    <row r="7" spans="1:13" ht="12.75" customHeight="1">
      <c r="A7" s="64" t="s">
        <v>11</v>
      </c>
      <c r="B7" s="110">
        <v>3810.5</v>
      </c>
      <c r="C7" s="110">
        <v>1040</v>
      </c>
      <c r="D7" s="110">
        <v>1137.4</v>
      </c>
      <c r="E7" s="110">
        <v>364</v>
      </c>
      <c r="F7" s="110">
        <v>406</v>
      </c>
      <c r="G7" s="72">
        <f>F7-E7</f>
        <v>42</v>
      </c>
      <c r="H7" s="72">
        <f t="shared" si="0"/>
        <v>97.40000000000009</v>
      </c>
      <c r="K7" s="88"/>
      <c r="L7" s="88"/>
      <c r="M7" s="88"/>
    </row>
    <row r="8" spans="1:13" ht="13.5" customHeight="1" hidden="1">
      <c r="A8" s="64" t="s">
        <v>36</v>
      </c>
      <c r="B8" s="110"/>
      <c r="C8" s="110"/>
      <c r="D8" s="110"/>
      <c r="E8" s="110"/>
      <c r="F8" s="110"/>
      <c r="G8" s="72">
        <f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37</v>
      </c>
      <c r="B9" s="110"/>
      <c r="C9" s="110"/>
      <c r="D9" s="110"/>
      <c r="E9" s="110"/>
      <c r="F9" s="110"/>
      <c r="G9" s="72">
        <f>F9-E9</f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64</v>
      </c>
      <c r="B10" s="113">
        <f>SUM(B11:B13)</f>
        <v>7739.4349999999995</v>
      </c>
      <c r="C10" s="113">
        <v>2632.73</v>
      </c>
      <c r="D10" s="113">
        <v>923.67</v>
      </c>
      <c r="E10" s="113">
        <f>SUM(E11:E13)</f>
        <v>365.38</v>
      </c>
      <c r="F10" s="113">
        <v>125</v>
      </c>
      <c r="G10" s="72">
        <f>F10-E10</f>
        <v>-240.38</v>
      </c>
      <c r="H10" s="72">
        <f t="shared" si="0"/>
        <v>-1709.06</v>
      </c>
      <c r="J10" s="12"/>
      <c r="K10" s="88"/>
      <c r="L10" s="88"/>
      <c r="M10" s="88"/>
    </row>
    <row r="11" spans="1:13" ht="12.75" customHeight="1">
      <c r="A11" s="64" t="s">
        <v>10</v>
      </c>
      <c r="B11" s="110">
        <v>56.27</v>
      </c>
      <c r="C11" s="110">
        <v>24</v>
      </c>
      <c r="D11" s="110">
        <v>7.5</v>
      </c>
      <c r="E11" s="110" t="s">
        <v>1</v>
      </c>
      <c r="F11" s="110" t="s">
        <v>1</v>
      </c>
      <c r="G11" s="110" t="s">
        <v>1</v>
      </c>
      <c r="H11" s="72">
        <f t="shared" si="0"/>
        <v>-16.5</v>
      </c>
      <c r="J11" s="12"/>
      <c r="K11" s="88"/>
      <c r="L11" s="88"/>
      <c r="M11" s="88"/>
    </row>
    <row r="12" spans="1:13" ht="12.75" customHeight="1">
      <c r="A12" s="64" t="s">
        <v>35</v>
      </c>
      <c r="B12" s="110">
        <v>1522.705</v>
      </c>
      <c r="C12" s="110">
        <v>522.18</v>
      </c>
      <c r="D12" s="110">
        <v>254.33701</v>
      </c>
      <c r="E12" s="110">
        <v>75</v>
      </c>
      <c r="F12" s="110">
        <v>7</v>
      </c>
      <c r="G12" s="72">
        <f>F12-E12</f>
        <v>-68</v>
      </c>
      <c r="H12" s="72">
        <f t="shared" si="0"/>
        <v>-267.84299</v>
      </c>
      <c r="K12" s="88"/>
      <c r="L12" s="88"/>
      <c r="M12" s="88"/>
    </row>
    <row r="13" spans="1:13" ht="12.75" customHeight="1">
      <c r="A13" s="122" t="s">
        <v>11</v>
      </c>
      <c r="B13" s="110">
        <v>6160.46</v>
      </c>
      <c r="C13" s="110">
        <v>2086.55</v>
      </c>
      <c r="D13" s="110">
        <v>661.8</v>
      </c>
      <c r="E13" s="110">
        <v>290.38</v>
      </c>
      <c r="F13" s="110">
        <v>118</v>
      </c>
      <c r="G13" s="72">
        <f>F13-E13</f>
        <v>-172.38</v>
      </c>
      <c r="H13" s="72">
        <f t="shared" si="0"/>
        <v>-1424.7500000000002</v>
      </c>
      <c r="K13" s="88"/>
      <c r="L13" s="88"/>
      <c r="M13" s="88"/>
    </row>
    <row r="14" spans="1:13" ht="12.75" customHeight="1" hidden="1">
      <c r="A14" s="122" t="s">
        <v>36</v>
      </c>
      <c r="B14" s="110"/>
      <c r="C14" s="110"/>
      <c r="D14" s="110"/>
      <c r="E14" s="110"/>
      <c r="F14" s="110"/>
      <c r="G14" s="72">
        <f>F14-E14</f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2" t="s">
        <v>37</v>
      </c>
      <c r="B15" s="110"/>
      <c r="C15" s="110"/>
      <c r="D15" s="110"/>
      <c r="E15" s="110"/>
      <c r="F15" s="110"/>
      <c r="G15" s="72">
        <f>F15-E15</f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1" t="s">
        <v>65</v>
      </c>
      <c r="B16" s="113">
        <f>SUM(B17:B19)</f>
        <v>3419.86</v>
      </c>
      <c r="C16" s="113">
        <v>793</v>
      </c>
      <c r="D16" s="113">
        <v>671.77</v>
      </c>
      <c r="E16" s="113">
        <f>SUM(E17:E19)</f>
        <v>321.25</v>
      </c>
      <c r="F16" s="113">
        <v>68</v>
      </c>
      <c r="G16" s="72">
        <f>F16-E16</f>
        <v>-253.25</v>
      </c>
      <c r="H16" s="72">
        <f t="shared" si="0"/>
        <v>-121.23000000000002</v>
      </c>
      <c r="K16" s="88"/>
      <c r="L16" s="88"/>
      <c r="M16" s="88"/>
    </row>
    <row r="17" spans="1:13" ht="12.75" customHeight="1">
      <c r="A17" s="64" t="s">
        <v>10</v>
      </c>
      <c r="B17" s="110">
        <v>15</v>
      </c>
      <c r="C17" s="110">
        <v>7</v>
      </c>
      <c r="D17" s="110">
        <v>4</v>
      </c>
      <c r="E17" s="110" t="s">
        <v>1</v>
      </c>
      <c r="F17" s="110" t="s">
        <v>1</v>
      </c>
      <c r="G17" s="72" t="str">
        <f>E17</f>
        <v>-</v>
      </c>
      <c r="H17" s="72">
        <f>+D17-C17</f>
        <v>-3</v>
      </c>
      <c r="K17" s="88"/>
      <c r="L17" s="88"/>
      <c r="M17" s="88"/>
    </row>
    <row r="18" spans="1:13" ht="12.75" customHeight="1">
      <c r="A18" s="64" t="s">
        <v>35</v>
      </c>
      <c r="B18" s="110">
        <v>615.46</v>
      </c>
      <c r="C18" s="110">
        <v>195</v>
      </c>
      <c r="D18" s="110">
        <v>111</v>
      </c>
      <c r="E18" s="110">
        <v>50</v>
      </c>
      <c r="F18" s="110" t="s">
        <v>1</v>
      </c>
      <c r="G18" s="72">
        <f>-E18</f>
        <v>-50</v>
      </c>
      <c r="H18" s="72">
        <f>+D18-C18</f>
        <v>-84</v>
      </c>
      <c r="I18" s="119"/>
      <c r="K18" s="88"/>
      <c r="L18" s="88"/>
      <c r="M18" s="88"/>
    </row>
    <row r="19" spans="1:13" ht="12.75" customHeight="1">
      <c r="A19" s="122" t="s">
        <v>11</v>
      </c>
      <c r="B19" s="110">
        <v>2789.4</v>
      </c>
      <c r="C19" s="110">
        <v>591</v>
      </c>
      <c r="D19" s="110">
        <v>556.77</v>
      </c>
      <c r="E19" s="110">
        <v>271.25</v>
      </c>
      <c r="F19" s="110">
        <v>68</v>
      </c>
      <c r="G19" s="72">
        <f>F19-E19</f>
        <v>-203.25</v>
      </c>
      <c r="H19" s="72">
        <f t="shared" si="0"/>
        <v>-34.23000000000002</v>
      </c>
      <c r="K19" s="88"/>
      <c r="L19" s="88"/>
      <c r="M19" s="88"/>
    </row>
    <row r="20" spans="1:13" ht="12.75" customHeight="1" hidden="1">
      <c r="A20" s="122" t="s">
        <v>36</v>
      </c>
      <c r="B20" s="110"/>
      <c r="C20" s="110"/>
      <c r="D20" s="110"/>
      <c r="E20" s="110"/>
      <c r="F20" s="110"/>
      <c r="G20" s="72">
        <f>F20-E20</f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2" t="s">
        <v>37</v>
      </c>
      <c r="B21" s="110"/>
      <c r="C21" s="110"/>
      <c r="D21" s="110"/>
      <c r="E21" s="110"/>
      <c r="F21" s="110"/>
      <c r="G21" s="72">
        <f>F21-E21</f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1" t="s">
        <v>63</v>
      </c>
      <c r="B22" s="113">
        <v>9.46</v>
      </c>
      <c r="C22" s="113">
        <v>7.98</v>
      </c>
      <c r="D22" s="113">
        <v>12.06</v>
      </c>
      <c r="E22" s="113">
        <v>11.99</v>
      </c>
      <c r="F22" s="113">
        <v>12.85</v>
      </c>
      <c r="G22" s="72">
        <f>F22-E22</f>
        <v>0.8599999999999994</v>
      </c>
      <c r="H22" s="72">
        <f t="shared" si="0"/>
        <v>4.08</v>
      </c>
      <c r="J22" s="65"/>
      <c r="K22" s="88"/>
      <c r="L22" s="88"/>
      <c r="M22" s="88"/>
    </row>
    <row r="23" spans="1:13" ht="12.75" customHeight="1">
      <c r="A23" s="64" t="s">
        <v>10</v>
      </c>
      <c r="B23" s="110">
        <v>5.17</v>
      </c>
      <c r="C23" s="110">
        <v>4.5</v>
      </c>
      <c r="D23" s="110">
        <v>4.63</v>
      </c>
      <c r="E23" s="110" t="s">
        <v>1</v>
      </c>
      <c r="F23" s="110" t="s">
        <v>1</v>
      </c>
      <c r="G23" s="110" t="s">
        <v>1</v>
      </c>
      <c r="H23" s="72">
        <f t="shared" si="0"/>
        <v>0.1299999999999999</v>
      </c>
      <c r="J23" s="65"/>
      <c r="K23" s="88"/>
      <c r="L23" s="88"/>
      <c r="M23" s="88"/>
    </row>
    <row r="24" spans="1:13" ht="12.75" customHeight="1">
      <c r="A24" s="64" t="s">
        <v>35</v>
      </c>
      <c r="B24" s="110">
        <v>8.77</v>
      </c>
      <c r="C24" s="110">
        <v>6.98</v>
      </c>
      <c r="D24" s="110">
        <v>11.44</v>
      </c>
      <c r="E24" s="110">
        <v>11.7</v>
      </c>
      <c r="F24" s="110" t="s">
        <v>1</v>
      </c>
      <c r="G24" s="72">
        <f>-E24</f>
        <v>-11.7</v>
      </c>
      <c r="H24" s="72">
        <f t="shared" si="0"/>
        <v>4.459999999999999</v>
      </c>
      <c r="J24" s="65"/>
      <c r="K24" s="88"/>
      <c r="L24" s="88"/>
      <c r="M24" s="88"/>
    </row>
    <row r="25" spans="1:13" ht="12.75" customHeight="1">
      <c r="A25" s="64" t="s">
        <v>11</v>
      </c>
      <c r="B25" s="110">
        <v>9.74</v>
      </c>
      <c r="C25" s="110">
        <v>8.56</v>
      </c>
      <c r="D25" s="110">
        <v>12.14</v>
      </c>
      <c r="E25" s="110">
        <v>12.04</v>
      </c>
      <c r="F25" s="110">
        <v>12.85</v>
      </c>
      <c r="G25" s="72">
        <f>F25-E25</f>
        <v>0.8100000000000005</v>
      </c>
      <c r="H25" s="72">
        <f t="shared" si="0"/>
        <v>3.58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1" t="s">
        <v>115</v>
      </c>
      <c r="B30" s="152"/>
      <c r="C30" s="153"/>
      <c r="D30" s="153"/>
      <c r="E30" s="153"/>
      <c r="F30" s="153"/>
      <c r="G30" s="153"/>
      <c r="H30" s="153"/>
      <c r="K30" s="128"/>
    </row>
    <row r="31" spans="1:12" ht="12.75" customHeight="1">
      <c r="A31" s="154" t="s">
        <v>0</v>
      </c>
      <c r="B31" s="154"/>
      <c r="C31" s="155"/>
      <c r="D31" s="155"/>
      <c r="E31" s="155"/>
      <c r="F31" s="155"/>
      <c r="G31" s="155"/>
      <c r="H31" s="156"/>
      <c r="I31" s="113"/>
      <c r="J31" s="110"/>
      <c r="K31" s="31"/>
      <c r="L31" s="136"/>
    </row>
    <row r="32" spans="1:8" ht="26.25" customHeight="1">
      <c r="A32" s="56"/>
      <c r="B32" s="54" t="s">
        <v>108</v>
      </c>
      <c r="C32" s="54" t="s">
        <v>110</v>
      </c>
      <c r="D32" s="54" t="s">
        <v>111</v>
      </c>
      <c r="E32" s="54">
        <v>42036</v>
      </c>
      <c r="F32" s="54">
        <v>42064</v>
      </c>
      <c r="G32" s="57" t="s">
        <v>2</v>
      </c>
      <c r="H32" s="57" t="s">
        <v>3</v>
      </c>
    </row>
    <row r="33" spans="1:12" ht="12.75" customHeight="1">
      <c r="A33" s="157" t="s">
        <v>62</v>
      </c>
      <c r="B33" s="158">
        <f>B34+B35+B36</f>
        <v>4004.7</v>
      </c>
      <c r="C33" s="158">
        <v>571</v>
      </c>
      <c r="D33" s="158">
        <v>1380.8</v>
      </c>
      <c r="E33" s="158">
        <v>340</v>
      </c>
      <c r="F33" s="158">
        <v>598</v>
      </c>
      <c r="G33" s="159">
        <f>+F33-E33</f>
        <v>258</v>
      </c>
      <c r="H33" s="159">
        <f>+D33-C33</f>
        <v>809.8</v>
      </c>
      <c r="I33" s="110"/>
      <c r="J33" s="110"/>
      <c r="K33" s="106"/>
      <c r="L33" s="136"/>
    </row>
    <row r="34" spans="1:12" ht="12.75" customHeight="1">
      <c r="A34" s="160" t="s">
        <v>112</v>
      </c>
      <c r="B34" s="161">
        <v>3454.7</v>
      </c>
      <c r="C34" s="161">
        <v>571</v>
      </c>
      <c r="D34" s="161">
        <v>1130.8</v>
      </c>
      <c r="E34" s="161">
        <v>340</v>
      </c>
      <c r="F34" s="161">
        <v>348</v>
      </c>
      <c r="G34" s="159">
        <f>+F34-E34</f>
        <v>8</v>
      </c>
      <c r="H34" s="159">
        <f>+D34-C34</f>
        <v>559.8</v>
      </c>
      <c r="I34" s="110"/>
      <c r="J34" s="73"/>
      <c r="K34" s="136"/>
      <c r="L34" s="136"/>
    </row>
    <row r="35" spans="1:12" ht="12.75" customHeight="1">
      <c r="A35" s="160" t="s">
        <v>113</v>
      </c>
      <c r="B35" s="161">
        <v>100</v>
      </c>
      <c r="C35" s="161" t="s">
        <v>1</v>
      </c>
      <c r="D35" s="161">
        <v>250</v>
      </c>
      <c r="E35" s="161" t="s">
        <v>1</v>
      </c>
      <c r="F35" s="161">
        <v>250</v>
      </c>
      <c r="G35" s="159">
        <f>+F35</f>
        <v>250</v>
      </c>
      <c r="H35" s="159">
        <f>D35</f>
        <v>250</v>
      </c>
      <c r="I35" s="110"/>
      <c r="J35" s="73"/>
      <c r="K35" s="136"/>
      <c r="L35" s="136"/>
    </row>
    <row r="36" spans="1:12" ht="12.75" customHeight="1">
      <c r="A36" s="160" t="s">
        <v>114</v>
      </c>
      <c r="B36" s="161">
        <v>450</v>
      </c>
      <c r="C36" s="161" t="s">
        <v>1</v>
      </c>
      <c r="D36" s="161" t="s">
        <v>1</v>
      </c>
      <c r="E36" s="161" t="s">
        <v>1</v>
      </c>
      <c r="F36" s="161" t="s">
        <v>1</v>
      </c>
      <c r="G36" s="159" t="s">
        <v>1</v>
      </c>
      <c r="H36" s="159" t="s">
        <v>1</v>
      </c>
      <c r="I36" s="73"/>
      <c r="J36" s="73"/>
      <c r="K36" s="136"/>
      <c r="L36" s="136"/>
    </row>
    <row r="37" spans="1:12" ht="12.75" customHeight="1">
      <c r="A37" s="160"/>
      <c r="B37" s="161"/>
      <c r="C37" s="161"/>
      <c r="D37" s="161"/>
      <c r="E37" s="161"/>
      <c r="F37" s="161"/>
      <c r="G37" s="159"/>
      <c r="H37" s="159"/>
      <c r="I37" s="73"/>
      <c r="J37" s="73"/>
      <c r="K37" s="136"/>
      <c r="L37" s="136"/>
    </row>
    <row r="38" spans="1:12" ht="12.75" customHeight="1">
      <c r="A38" s="157" t="s">
        <v>64</v>
      </c>
      <c r="B38" s="158">
        <f>B39+B40+B41</f>
        <v>7646.3</v>
      </c>
      <c r="C38" s="158">
        <v>1901.65</v>
      </c>
      <c r="D38" s="158">
        <v>1390.1</v>
      </c>
      <c r="E38" s="158">
        <v>375.3</v>
      </c>
      <c r="F38" s="158">
        <v>494</v>
      </c>
      <c r="G38" s="159">
        <f>+F38-E38</f>
        <v>118.69999999999999</v>
      </c>
      <c r="H38" s="159">
        <f>+D38-C38</f>
        <v>-511.5500000000002</v>
      </c>
      <c r="I38" s="73"/>
      <c r="J38" s="73"/>
      <c r="K38" s="136"/>
      <c r="L38" s="136"/>
    </row>
    <row r="39" spans="1:12" ht="12.75" customHeight="1">
      <c r="A39" s="160" t="s">
        <v>112</v>
      </c>
      <c r="B39" s="161">
        <v>6906.8</v>
      </c>
      <c r="C39" s="161">
        <v>1901.65</v>
      </c>
      <c r="D39" s="161">
        <v>1295.1</v>
      </c>
      <c r="E39" s="161">
        <v>375.3</v>
      </c>
      <c r="F39" s="161">
        <v>399</v>
      </c>
      <c r="G39" s="159">
        <f>+F39-E39</f>
        <v>23.69999999999999</v>
      </c>
      <c r="H39" s="159">
        <f>+D39-C39</f>
        <v>-606.5500000000002</v>
      </c>
      <c r="I39" s="73"/>
      <c r="J39" s="116"/>
      <c r="K39" s="136"/>
      <c r="L39" s="136"/>
    </row>
    <row r="40" spans="1:12" ht="12.75" customHeight="1">
      <c r="A40" s="160" t="s">
        <v>113</v>
      </c>
      <c r="B40" s="161">
        <v>180.5</v>
      </c>
      <c r="C40" s="161" t="s">
        <v>1</v>
      </c>
      <c r="D40" s="161">
        <v>95</v>
      </c>
      <c r="E40" s="161"/>
      <c r="F40" s="161">
        <v>95</v>
      </c>
      <c r="G40" s="159">
        <f>+F40-E40</f>
        <v>95</v>
      </c>
      <c r="H40" s="159">
        <f>+D40</f>
        <v>95</v>
      </c>
      <c r="I40" s="73"/>
      <c r="J40" s="110"/>
      <c r="K40" s="136"/>
      <c r="L40" s="136"/>
    </row>
    <row r="41" spans="1:12" ht="12.75" customHeight="1">
      <c r="A41" s="160" t="s">
        <v>114</v>
      </c>
      <c r="B41" s="161">
        <v>559</v>
      </c>
      <c r="C41" s="161" t="s">
        <v>1</v>
      </c>
      <c r="D41" s="161" t="s">
        <v>1</v>
      </c>
      <c r="E41" s="161" t="s">
        <v>1</v>
      </c>
      <c r="F41" s="161" t="s">
        <v>1</v>
      </c>
      <c r="G41" s="159" t="s">
        <v>1</v>
      </c>
      <c r="H41" s="159" t="str">
        <f>+D41</f>
        <v>-</v>
      </c>
      <c r="I41" s="116"/>
      <c r="J41" s="110"/>
      <c r="K41" s="136"/>
      <c r="L41" s="136"/>
    </row>
    <row r="42" spans="1:12" ht="12.75" customHeight="1">
      <c r="A42" s="162"/>
      <c r="B42" s="161"/>
      <c r="C42" s="161"/>
      <c r="D42" s="161"/>
      <c r="E42" s="161"/>
      <c r="F42" s="161"/>
      <c r="G42" s="159"/>
      <c r="H42" s="159"/>
      <c r="I42" s="110"/>
      <c r="J42" s="110"/>
      <c r="K42" s="136"/>
      <c r="L42" s="136"/>
    </row>
    <row r="43" spans="1:12" ht="12.75" customHeight="1">
      <c r="A43" s="163" t="s">
        <v>65</v>
      </c>
      <c r="B43" s="158">
        <f>B44+B45+B46</f>
        <v>4793.8</v>
      </c>
      <c r="C43" s="158">
        <v>1231</v>
      </c>
      <c r="D43" s="158">
        <v>1303.35</v>
      </c>
      <c r="E43" s="158">
        <v>340</v>
      </c>
      <c r="F43" s="158">
        <v>506.5</v>
      </c>
      <c r="G43" s="159">
        <f>+F43-E43</f>
        <v>166.5</v>
      </c>
      <c r="H43" s="159">
        <f>+D43-C43</f>
        <v>72.34999999999991</v>
      </c>
      <c r="I43" s="110"/>
      <c r="J43" s="110"/>
      <c r="K43" s="136"/>
      <c r="L43" s="136"/>
    </row>
    <row r="44" spans="1:12" ht="12.75" customHeight="1">
      <c r="A44" s="160" t="s">
        <v>112</v>
      </c>
      <c r="B44" s="161">
        <v>4333.8</v>
      </c>
      <c r="C44" s="161">
        <v>1231</v>
      </c>
      <c r="D44" s="161">
        <v>1240.85</v>
      </c>
      <c r="E44" s="161">
        <v>340</v>
      </c>
      <c r="F44" s="161">
        <v>444</v>
      </c>
      <c r="G44" s="159">
        <f>+F44-E44</f>
        <v>104</v>
      </c>
      <c r="H44" s="159">
        <f>+D44-C44</f>
        <v>9.849999999999909</v>
      </c>
      <c r="I44" s="110"/>
      <c r="J44" s="110"/>
      <c r="K44" s="136"/>
      <c r="L44" s="136"/>
    </row>
    <row r="45" spans="1:12" ht="12.75" customHeight="1">
      <c r="A45" s="160" t="s">
        <v>113</v>
      </c>
      <c r="B45" s="161">
        <v>50</v>
      </c>
      <c r="C45" s="161" t="s">
        <v>1</v>
      </c>
      <c r="D45" s="161">
        <v>62.5</v>
      </c>
      <c r="E45" s="161" t="s">
        <v>1</v>
      </c>
      <c r="F45" s="161">
        <v>62.5</v>
      </c>
      <c r="G45" s="159">
        <f>+F45</f>
        <v>62.5</v>
      </c>
      <c r="H45" s="159">
        <f>+D45</f>
        <v>62.5</v>
      </c>
      <c r="I45" s="110"/>
      <c r="J45" s="110"/>
      <c r="K45" s="136"/>
      <c r="L45" s="136"/>
    </row>
    <row r="46" spans="1:12" ht="12.75" customHeight="1">
      <c r="A46" s="160" t="s">
        <v>114</v>
      </c>
      <c r="B46" s="161">
        <v>410</v>
      </c>
      <c r="C46" s="161" t="s">
        <v>1</v>
      </c>
      <c r="D46" s="161" t="s">
        <v>1</v>
      </c>
      <c r="E46" s="161" t="s">
        <v>1</v>
      </c>
      <c r="F46" s="161" t="s">
        <v>1</v>
      </c>
      <c r="G46" s="159" t="s">
        <v>1</v>
      </c>
      <c r="H46" s="164" t="s">
        <v>1</v>
      </c>
      <c r="I46" s="110"/>
      <c r="J46" s="110"/>
      <c r="K46" s="136"/>
      <c r="L46" s="136"/>
    </row>
    <row r="47" spans="1:12" ht="12.75" customHeight="1">
      <c r="A47" s="162"/>
      <c r="B47" s="161"/>
      <c r="C47" s="161"/>
      <c r="D47" s="161"/>
      <c r="E47" s="161"/>
      <c r="F47" s="161"/>
      <c r="G47" s="159"/>
      <c r="H47" s="159"/>
      <c r="I47" s="110"/>
      <c r="J47" s="110"/>
      <c r="K47" s="136"/>
      <c r="L47" s="136"/>
    </row>
    <row r="48" spans="1:12" ht="12.75" customHeight="1">
      <c r="A48" s="163" t="s">
        <v>63</v>
      </c>
      <c r="B48" s="158">
        <v>14.41</v>
      </c>
      <c r="C48" s="158">
        <v>12.77</v>
      </c>
      <c r="D48" s="158">
        <v>15.58</v>
      </c>
      <c r="E48" s="158">
        <v>15.01</v>
      </c>
      <c r="F48" s="158">
        <v>17.25</v>
      </c>
      <c r="G48" s="159">
        <f>+F48-E48</f>
        <v>2.24</v>
      </c>
      <c r="H48" s="159">
        <f>+D48-C48</f>
        <v>2.8100000000000005</v>
      </c>
      <c r="I48" s="110"/>
      <c r="J48" s="110"/>
      <c r="K48" s="136"/>
      <c r="L48" s="136"/>
    </row>
    <row r="49" spans="1:12" ht="12.75" customHeight="1">
      <c r="A49" s="160" t="s">
        <v>112</v>
      </c>
      <c r="B49" s="161">
        <v>13.91</v>
      </c>
      <c r="C49" s="161">
        <v>12.77</v>
      </c>
      <c r="D49" s="161">
        <v>14.88</v>
      </c>
      <c r="E49" s="161">
        <v>15.01</v>
      </c>
      <c r="F49" s="161">
        <v>15.16</v>
      </c>
      <c r="G49" s="159">
        <f>+F49-E49</f>
        <v>0.15000000000000036</v>
      </c>
      <c r="H49" s="159">
        <f>+D49-C49</f>
        <v>2.110000000000001</v>
      </c>
      <c r="I49" s="110"/>
      <c r="J49" s="116"/>
      <c r="K49" s="136"/>
      <c r="L49" s="136"/>
    </row>
    <row r="50" spans="1:9" ht="12.75" customHeight="1">
      <c r="A50" s="160" t="s">
        <v>113</v>
      </c>
      <c r="B50" s="161">
        <v>16.35</v>
      </c>
      <c r="C50" s="161" t="s">
        <v>1</v>
      </c>
      <c r="D50" s="161">
        <v>17.44</v>
      </c>
      <c r="E50" s="161" t="s">
        <v>1</v>
      </c>
      <c r="F50" s="161">
        <v>17.44</v>
      </c>
      <c r="G50" s="159">
        <f>+F50</f>
        <v>17.44</v>
      </c>
      <c r="H50" s="159">
        <f>+D50</f>
        <v>17.44</v>
      </c>
      <c r="I50" s="110"/>
    </row>
    <row r="51" spans="1:12" ht="12.75" customHeight="1">
      <c r="A51" s="160" t="s">
        <v>114</v>
      </c>
      <c r="B51" s="161">
        <v>19.59</v>
      </c>
      <c r="C51" s="161" t="s">
        <v>1</v>
      </c>
      <c r="D51" s="161" t="s">
        <v>1</v>
      </c>
      <c r="E51" s="161" t="s">
        <v>1</v>
      </c>
      <c r="F51" s="161" t="s">
        <v>1</v>
      </c>
      <c r="G51" s="159" t="s">
        <v>1</v>
      </c>
      <c r="H51" s="159" t="str">
        <f>+D51</f>
        <v>-</v>
      </c>
      <c r="I51" s="116"/>
      <c r="J51" s="110"/>
      <c r="K51" s="108"/>
      <c r="L51" s="108"/>
    </row>
    <row r="52" spans="1:12" ht="12.75" customHeight="1">
      <c r="A52" s="61"/>
      <c r="B52" s="112"/>
      <c r="C52" s="112"/>
      <c r="D52" s="112"/>
      <c r="E52" s="112"/>
      <c r="F52" s="112"/>
      <c r="G52" s="72"/>
      <c r="H52" s="72"/>
      <c r="I52" s="110"/>
      <c r="J52" s="110"/>
      <c r="K52" s="108"/>
      <c r="L52" s="108"/>
    </row>
    <row r="53" spans="1:12" ht="12.75" customHeight="1">
      <c r="A53" s="61"/>
      <c r="B53" s="112"/>
      <c r="C53" s="112"/>
      <c r="D53" s="112"/>
      <c r="E53" s="112"/>
      <c r="F53" s="112"/>
      <c r="G53" s="72"/>
      <c r="H53" s="72"/>
      <c r="I53" s="110"/>
      <c r="J53" s="110"/>
      <c r="K53" s="108"/>
      <c r="L53" s="108"/>
    </row>
    <row r="54" spans="1:12" ht="12.75" customHeight="1">
      <c r="A54" s="61"/>
      <c r="B54" s="112"/>
      <c r="C54" s="112"/>
      <c r="D54" s="112"/>
      <c r="E54" s="112"/>
      <c r="F54" s="112"/>
      <c r="G54" s="72"/>
      <c r="H54" s="72"/>
      <c r="I54" s="110"/>
      <c r="J54" s="110"/>
      <c r="K54" s="108"/>
      <c r="L54" s="108"/>
    </row>
    <row r="55" spans="1:12" ht="12.75" customHeight="1">
      <c r="A55" s="61"/>
      <c r="B55" s="112"/>
      <c r="C55" s="112"/>
      <c r="D55" s="112"/>
      <c r="E55" s="112"/>
      <c r="F55" s="112"/>
      <c r="G55" s="72"/>
      <c r="H55" s="72"/>
      <c r="I55" s="110"/>
      <c r="J55" s="110"/>
      <c r="K55" s="108"/>
      <c r="L55" s="108"/>
    </row>
    <row r="56" spans="1:12" ht="12.75" customHeight="1">
      <c r="A56" s="61"/>
      <c r="B56" s="106"/>
      <c r="C56" s="106"/>
      <c r="D56" s="106"/>
      <c r="E56" s="106"/>
      <c r="F56" s="106"/>
      <c r="G56" s="72"/>
      <c r="H56" s="72"/>
      <c r="I56" s="110"/>
      <c r="J56" s="110"/>
      <c r="K56" s="108"/>
      <c r="L56" s="108"/>
    </row>
    <row r="57" spans="1:12" ht="12.75" customHeight="1">
      <c r="A57" s="61"/>
      <c r="B57" s="107"/>
      <c r="C57" s="107"/>
      <c r="D57" s="107"/>
      <c r="E57" s="107"/>
      <c r="F57" s="107"/>
      <c r="G57" s="72"/>
      <c r="H57" s="72"/>
      <c r="I57" s="110"/>
      <c r="J57" s="110"/>
      <c r="K57" s="108"/>
      <c r="L57" s="108"/>
    </row>
    <row r="58" spans="1:12" ht="12.75" customHeight="1">
      <c r="A58" s="61"/>
      <c r="B58" s="106"/>
      <c r="C58" s="106"/>
      <c r="D58" s="106"/>
      <c r="E58" s="106"/>
      <c r="F58" s="106"/>
      <c r="G58" s="72"/>
      <c r="H58" s="72"/>
      <c r="I58" s="110"/>
      <c r="J58" s="110"/>
      <c r="K58" s="108"/>
      <c r="L58" s="108"/>
    </row>
    <row r="59" spans="1:12" ht="12.75" customHeight="1">
      <c r="A59" s="61"/>
      <c r="B59" s="107"/>
      <c r="C59" s="106"/>
      <c r="D59" s="106"/>
      <c r="E59" s="107"/>
      <c r="F59" s="107"/>
      <c r="G59" s="72"/>
      <c r="H59" s="72"/>
      <c r="I59" s="110"/>
      <c r="J59" s="110"/>
      <c r="K59" s="108"/>
      <c r="L59" s="108"/>
    </row>
    <row r="60" spans="1:9" ht="12.75" customHeight="1">
      <c r="A60" s="61"/>
      <c r="B60" s="107"/>
      <c r="C60" s="107"/>
      <c r="D60" s="107"/>
      <c r="E60" s="107"/>
      <c r="F60" s="107"/>
      <c r="G60" s="72"/>
      <c r="H60" s="72"/>
      <c r="I60" s="110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J31" sqref="J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36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37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116</v>
      </c>
      <c r="B4" s="1"/>
      <c r="J4"/>
    </row>
    <row r="5" spans="1:11" s="6" customFormat="1" ht="12.75" customHeight="1">
      <c r="A5" s="5" t="s">
        <v>74</v>
      </c>
      <c r="B5" s="5"/>
      <c r="C5" s="7"/>
      <c r="D5" s="7"/>
      <c r="E5" s="7"/>
      <c r="F5" s="7"/>
      <c r="G5" s="7"/>
      <c r="K5" s="128"/>
    </row>
    <row r="6" spans="1:13" ht="26.25" customHeight="1">
      <c r="A6" s="56"/>
      <c r="B6" s="54" t="s">
        <v>108</v>
      </c>
      <c r="C6" s="54" t="s">
        <v>110</v>
      </c>
      <c r="D6" s="54" t="s">
        <v>111</v>
      </c>
      <c r="E6" s="54">
        <v>42036</v>
      </c>
      <c r="F6" s="54">
        <v>42064</v>
      </c>
      <c r="G6" s="57" t="s">
        <v>2</v>
      </c>
      <c r="H6" s="57" t="s">
        <v>3</v>
      </c>
      <c r="I6" s="17"/>
      <c r="J6" s="73"/>
      <c r="K6" s="31"/>
      <c r="L6" s="136"/>
      <c r="M6" s="108"/>
    </row>
    <row r="7" spans="1:12" ht="12.75" customHeight="1">
      <c r="A7" s="111" t="s">
        <v>40</v>
      </c>
      <c r="B7" s="68">
        <v>6.772092990287637</v>
      </c>
      <c r="C7" s="68">
        <v>5.535533934983394</v>
      </c>
      <c r="D7" s="68">
        <v>10.502450541508958</v>
      </c>
      <c r="E7" s="68">
        <v>10.712620068083499</v>
      </c>
      <c r="F7" s="68">
        <v>10.769939383170676</v>
      </c>
      <c r="G7" s="72">
        <f>F7-E7</f>
        <v>0.05731931508717736</v>
      </c>
      <c r="H7" s="72">
        <f>+D7-C7</f>
        <v>4.966916606525564</v>
      </c>
      <c r="I7" s="113"/>
      <c r="J7" s="110"/>
      <c r="K7" s="31"/>
      <c r="L7" s="136"/>
    </row>
    <row r="8" spans="1:12" ht="12.75" customHeight="1">
      <c r="A8" s="61" t="s">
        <v>25</v>
      </c>
      <c r="B8" s="31">
        <v>6.750200943585271</v>
      </c>
      <c r="C8" s="31">
        <v>5.756539225127649</v>
      </c>
      <c r="D8" s="31">
        <v>10.43599379926412</v>
      </c>
      <c r="E8" s="31">
        <v>10.508971001690798</v>
      </c>
      <c r="F8" s="31">
        <v>10.79602660704356</v>
      </c>
      <c r="G8" s="72">
        <f>F8-E8</f>
        <v>0.2870556053527622</v>
      </c>
      <c r="H8" s="72">
        <f>+D8-C8</f>
        <v>4.679454574136471</v>
      </c>
      <c r="I8" s="73"/>
      <c r="J8" s="110"/>
      <c r="K8" s="106"/>
      <c r="L8" s="136"/>
    </row>
    <row r="9" spans="1:12" ht="12.75" customHeight="1">
      <c r="A9" s="61" t="s">
        <v>26</v>
      </c>
      <c r="B9" s="31">
        <v>6.80237807562149</v>
      </c>
      <c r="C9" s="31">
        <v>5.480996526200607</v>
      </c>
      <c r="D9" s="31">
        <v>10.518671098086777</v>
      </c>
      <c r="E9" s="31">
        <v>10.8215586149894</v>
      </c>
      <c r="F9" s="31">
        <v>10.693079835485033</v>
      </c>
      <c r="G9" s="72">
        <f>F9-E9</f>
        <v>-0.12847877950436626</v>
      </c>
      <c r="H9" s="72">
        <f>+D9-C9</f>
        <v>5.03767457188617</v>
      </c>
      <c r="I9" s="110"/>
      <c r="J9" s="110"/>
      <c r="K9" s="106"/>
      <c r="L9" s="136"/>
    </row>
    <row r="10" spans="1:12" ht="12.75" customHeight="1">
      <c r="A10" s="61" t="s">
        <v>27</v>
      </c>
      <c r="B10" s="31">
        <v>7.665585444741197</v>
      </c>
      <c r="C10" s="31">
        <v>5</v>
      </c>
      <c r="D10" s="31">
        <v>10.467493440123485</v>
      </c>
      <c r="E10" s="31">
        <v>10</v>
      </c>
      <c r="F10" s="31">
        <v>11.309917626512958</v>
      </c>
      <c r="G10" s="72">
        <f>F10-E10</f>
        <v>1.3099176265129575</v>
      </c>
      <c r="H10" s="72">
        <f>+D10-C10</f>
        <v>5.467493440123485</v>
      </c>
      <c r="I10" s="110"/>
      <c r="J10" s="73"/>
      <c r="K10" s="136"/>
      <c r="L10" s="136"/>
    </row>
    <row r="11" spans="1:12" ht="12.75" customHeight="1">
      <c r="A11" s="61" t="s">
        <v>28</v>
      </c>
      <c r="B11" s="106">
        <v>9.474465523938452</v>
      </c>
      <c r="C11" s="118" t="s">
        <v>1</v>
      </c>
      <c r="D11" s="118">
        <v>10</v>
      </c>
      <c r="E11" s="118" t="s">
        <v>1</v>
      </c>
      <c r="F11" s="118" t="s">
        <v>1</v>
      </c>
      <c r="G11" s="72" t="s">
        <v>1</v>
      </c>
      <c r="H11" s="72">
        <f>D11</f>
        <v>10</v>
      </c>
      <c r="I11" s="110"/>
      <c r="J11" s="73"/>
      <c r="K11" s="136"/>
      <c r="L11" s="136"/>
    </row>
    <row r="12" spans="1:12" ht="12.75" customHeight="1">
      <c r="A12" s="61" t="s">
        <v>29</v>
      </c>
      <c r="B12" s="107" t="s">
        <v>1</v>
      </c>
      <c r="C12" s="107" t="s">
        <v>1</v>
      </c>
      <c r="D12" s="107" t="s">
        <v>1</v>
      </c>
      <c r="E12" s="107" t="s">
        <v>1</v>
      </c>
      <c r="F12" s="107" t="s">
        <v>1</v>
      </c>
      <c r="G12" s="72" t="s">
        <v>1</v>
      </c>
      <c r="H12" s="72" t="s">
        <v>1</v>
      </c>
      <c r="I12" s="73"/>
      <c r="J12" s="73"/>
      <c r="K12" s="136"/>
      <c r="L12" s="136"/>
    </row>
    <row r="13" spans="1:12" ht="12.75" customHeight="1">
      <c r="A13" s="61" t="s">
        <v>66</v>
      </c>
      <c r="B13" s="107" t="s">
        <v>1</v>
      </c>
      <c r="C13" s="107" t="s">
        <v>1</v>
      </c>
      <c r="D13" s="107" t="s">
        <v>1</v>
      </c>
      <c r="E13" s="107" t="s">
        <v>1</v>
      </c>
      <c r="F13" s="107" t="s">
        <v>1</v>
      </c>
      <c r="G13" s="72" t="s">
        <v>1</v>
      </c>
      <c r="H13" s="72" t="s">
        <v>1</v>
      </c>
      <c r="I13" s="73"/>
      <c r="J13" s="73"/>
      <c r="K13" s="136"/>
      <c r="L13" s="136"/>
    </row>
    <row r="14" spans="1:12" ht="12.75" customHeight="1">
      <c r="A14" s="61" t="s">
        <v>67</v>
      </c>
      <c r="B14" s="107" t="s">
        <v>1</v>
      </c>
      <c r="C14" s="107" t="s">
        <v>1</v>
      </c>
      <c r="D14" s="107" t="s">
        <v>1</v>
      </c>
      <c r="E14" s="107" t="s">
        <v>1</v>
      </c>
      <c r="F14" s="107" t="s">
        <v>1</v>
      </c>
      <c r="G14" s="72" t="s">
        <v>1</v>
      </c>
      <c r="H14" s="72" t="s">
        <v>1</v>
      </c>
      <c r="I14" s="73"/>
      <c r="J14" s="73"/>
      <c r="K14" s="136"/>
      <c r="L14" s="136"/>
    </row>
    <row r="15" spans="1:12" ht="12.75" customHeight="1">
      <c r="A15" s="61" t="s">
        <v>68</v>
      </c>
      <c r="B15" s="107" t="s">
        <v>1</v>
      </c>
      <c r="C15" s="107" t="s">
        <v>1</v>
      </c>
      <c r="D15" s="107" t="s">
        <v>1</v>
      </c>
      <c r="E15" s="107" t="s">
        <v>1</v>
      </c>
      <c r="F15" s="107" t="s">
        <v>1</v>
      </c>
      <c r="G15" s="72" t="s">
        <v>1</v>
      </c>
      <c r="H15" s="72" t="s">
        <v>1</v>
      </c>
      <c r="I15" s="73"/>
      <c r="J15" s="116"/>
      <c r="K15" s="136"/>
      <c r="L15" s="136"/>
    </row>
    <row r="16" spans="1:12" ht="12.75" customHeight="1">
      <c r="A16" s="61" t="s">
        <v>94</v>
      </c>
      <c r="B16" s="107" t="s">
        <v>1</v>
      </c>
      <c r="C16" s="107" t="s">
        <v>1</v>
      </c>
      <c r="D16" s="107" t="s">
        <v>1</v>
      </c>
      <c r="E16" s="107" t="s">
        <v>1</v>
      </c>
      <c r="F16" s="107" t="s">
        <v>1</v>
      </c>
      <c r="G16" s="72" t="s">
        <v>1</v>
      </c>
      <c r="H16" s="72" t="s">
        <v>1</v>
      </c>
      <c r="I16" s="73"/>
      <c r="J16" s="110"/>
      <c r="K16" s="136"/>
      <c r="L16" s="136"/>
    </row>
    <row r="17" spans="1:12" ht="12.75" customHeight="1">
      <c r="A17" s="111" t="s">
        <v>71</v>
      </c>
      <c r="B17" s="92">
        <v>10.548093168631008</v>
      </c>
      <c r="C17" s="92">
        <v>7.33665218041705</v>
      </c>
      <c r="D17" s="92">
        <v>15</v>
      </c>
      <c r="E17" s="92" t="s">
        <v>1</v>
      </c>
      <c r="F17" s="92">
        <v>15</v>
      </c>
      <c r="G17" s="72">
        <f>F17</f>
        <v>15</v>
      </c>
      <c r="H17" s="72">
        <f>D17-C17</f>
        <v>7.66334781958295</v>
      </c>
      <c r="I17" s="116"/>
      <c r="J17" s="110"/>
      <c r="K17" s="136"/>
      <c r="L17" s="136"/>
    </row>
    <row r="18" spans="1:12" ht="12.75" customHeight="1">
      <c r="A18" s="61" t="s">
        <v>25</v>
      </c>
      <c r="B18" s="112" t="s">
        <v>1</v>
      </c>
      <c r="C18" s="112" t="s">
        <v>1</v>
      </c>
      <c r="D18" s="112" t="s">
        <v>1</v>
      </c>
      <c r="E18" s="112" t="s">
        <v>1</v>
      </c>
      <c r="F18" s="112" t="s">
        <v>1</v>
      </c>
      <c r="G18" s="72" t="s">
        <v>1</v>
      </c>
      <c r="H18" s="72" t="s">
        <v>1</v>
      </c>
      <c r="I18" s="110"/>
      <c r="J18" s="110"/>
      <c r="K18" s="136"/>
      <c r="L18" s="136"/>
    </row>
    <row r="19" spans="1:12" ht="12.75" customHeight="1">
      <c r="A19" s="61" t="s">
        <v>26</v>
      </c>
      <c r="B19" s="112">
        <v>7</v>
      </c>
      <c r="C19" s="112" t="s">
        <v>1</v>
      </c>
      <c r="D19" s="112" t="s">
        <v>1</v>
      </c>
      <c r="E19" s="112" t="s">
        <v>1</v>
      </c>
      <c r="F19" s="112" t="s">
        <v>1</v>
      </c>
      <c r="G19" s="72" t="s">
        <v>1</v>
      </c>
      <c r="H19" s="72" t="s">
        <v>1</v>
      </c>
      <c r="I19" s="110"/>
      <c r="J19" s="110"/>
      <c r="K19" s="136"/>
      <c r="L19" s="136"/>
    </row>
    <row r="20" spans="1:12" ht="12.75" customHeight="1">
      <c r="A20" s="61" t="s">
        <v>27</v>
      </c>
      <c r="B20" s="112">
        <v>11.75</v>
      </c>
      <c r="C20" s="112" t="s">
        <v>1</v>
      </c>
      <c r="D20" s="112">
        <v>15</v>
      </c>
      <c r="E20" s="112" t="s">
        <v>1</v>
      </c>
      <c r="F20" s="112">
        <v>15</v>
      </c>
      <c r="G20" s="72">
        <f>F20</f>
        <v>15</v>
      </c>
      <c r="H20" s="72">
        <f>D20</f>
        <v>15</v>
      </c>
      <c r="I20" s="110"/>
      <c r="J20" s="110"/>
      <c r="K20" s="136"/>
      <c r="L20" s="136"/>
    </row>
    <row r="21" spans="1:12" ht="12.75" customHeight="1">
      <c r="A21" s="61" t="s">
        <v>28</v>
      </c>
      <c r="B21" s="112" t="s">
        <v>1</v>
      </c>
      <c r="C21" s="112" t="s">
        <v>1</v>
      </c>
      <c r="D21" s="112" t="s">
        <v>1</v>
      </c>
      <c r="E21" s="112" t="s">
        <v>1</v>
      </c>
      <c r="F21" s="112" t="s">
        <v>1</v>
      </c>
      <c r="G21" s="72" t="s">
        <v>1</v>
      </c>
      <c r="H21" s="72" t="s">
        <v>1</v>
      </c>
      <c r="I21" s="110"/>
      <c r="J21" s="110"/>
      <c r="K21" s="136"/>
      <c r="L21" s="136"/>
    </row>
    <row r="22" spans="1:12" ht="12.75" customHeight="1">
      <c r="A22" s="61" t="s">
        <v>29</v>
      </c>
      <c r="B22" s="106" t="s">
        <v>1</v>
      </c>
      <c r="C22" s="106" t="s">
        <v>1</v>
      </c>
      <c r="D22" s="106" t="s">
        <v>1</v>
      </c>
      <c r="E22" s="106" t="s">
        <v>1</v>
      </c>
      <c r="F22" s="106" t="s">
        <v>1</v>
      </c>
      <c r="G22" s="72" t="s">
        <v>1</v>
      </c>
      <c r="H22" s="72" t="s">
        <v>1</v>
      </c>
      <c r="I22" s="110"/>
      <c r="J22" s="110"/>
      <c r="K22" s="136"/>
      <c r="L22" s="136"/>
    </row>
    <row r="23" spans="1:12" ht="12.75" customHeight="1">
      <c r="A23" s="61" t="s">
        <v>66</v>
      </c>
      <c r="B23" s="107" t="s">
        <v>1</v>
      </c>
      <c r="C23" s="107" t="s">
        <v>1</v>
      </c>
      <c r="D23" s="107" t="s">
        <v>1</v>
      </c>
      <c r="E23" s="107" t="s">
        <v>1</v>
      </c>
      <c r="F23" s="107" t="s">
        <v>1</v>
      </c>
      <c r="G23" s="72" t="s">
        <v>1</v>
      </c>
      <c r="H23" s="72" t="s">
        <v>1</v>
      </c>
      <c r="I23" s="110"/>
      <c r="J23" s="110"/>
      <c r="K23" s="136"/>
      <c r="L23" s="136"/>
    </row>
    <row r="24" spans="1:12" ht="12.75" customHeight="1">
      <c r="A24" s="61" t="s">
        <v>67</v>
      </c>
      <c r="B24" s="106">
        <v>7.50369781915604</v>
      </c>
      <c r="C24" s="106">
        <v>7.50369781915604</v>
      </c>
      <c r="D24" s="106" t="s">
        <v>1</v>
      </c>
      <c r="E24" s="106" t="s">
        <v>1</v>
      </c>
      <c r="F24" s="106" t="s">
        <v>1</v>
      </c>
      <c r="G24" s="72" t="s">
        <v>1</v>
      </c>
      <c r="H24" s="72">
        <f>-C24</f>
        <v>-7.50369781915604</v>
      </c>
      <c r="I24" s="110"/>
      <c r="J24" s="110"/>
      <c r="K24" s="136"/>
      <c r="L24" s="136"/>
    </row>
    <row r="25" spans="1:12" ht="12.75" customHeight="1">
      <c r="A25" s="61" t="s">
        <v>68</v>
      </c>
      <c r="B25" s="106">
        <v>9.75</v>
      </c>
      <c r="C25" s="106">
        <v>7</v>
      </c>
      <c r="D25" s="106" t="s">
        <v>1</v>
      </c>
      <c r="E25" s="106" t="s">
        <v>1</v>
      </c>
      <c r="F25" s="106" t="s">
        <v>1</v>
      </c>
      <c r="G25" s="72" t="s">
        <v>1</v>
      </c>
      <c r="H25" s="72">
        <f>-C25</f>
        <v>-7</v>
      </c>
      <c r="I25" s="110"/>
      <c r="J25" s="116"/>
      <c r="K25" s="136"/>
      <c r="L25" s="136"/>
    </row>
    <row r="26" spans="1:9" ht="12.75" customHeight="1">
      <c r="A26" s="61" t="s">
        <v>94</v>
      </c>
      <c r="B26" s="106" t="s">
        <v>1</v>
      </c>
      <c r="C26" s="107" t="s">
        <v>1</v>
      </c>
      <c r="D26" s="107" t="s">
        <v>1</v>
      </c>
      <c r="E26" s="107" t="s">
        <v>1</v>
      </c>
      <c r="F26" s="107" t="s">
        <v>1</v>
      </c>
      <c r="G26" s="72" t="s">
        <v>1</v>
      </c>
      <c r="H26" s="72" t="s">
        <v>1</v>
      </c>
      <c r="I26" s="110"/>
    </row>
    <row r="27" spans="1:12" ht="12.75" customHeight="1">
      <c r="A27" s="111" t="s">
        <v>72</v>
      </c>
      <c r="B27" s="92">
        <v>0.5</v>
      </c>
      <c r="C27" s="92" t="s">
        <v>1</v>
      </c>
      <c r="D27" s="92">
        <v>1.405653102541816</v>
      </c>
      <c r="E27" s="92">
        <v>2</v>
      </c>
      <c r="F27" s="92" t="s">
        <v>1</v>
      </c>
      <c r="G27" s="72">
        <f>-E27</f>
        <v>-2</v>
      </c>
      <c r="H27" s="72">
        <f>D27</f>
        <v>1.405653102541816</v>
      </c>
      <c r="I27" s="116"/>
      <c r="J27" s="110"/>
      <c r="K27" s="108"/>
      <c r="L27" s="108"/>
    </row>
    <row r="28" spans="1:12" ht="12.75" customHeight="1">
      <c r="A28" s="61" t="s">
        <v>25</v>
      </c>
      <c r="B28" s="112" t="s">
        <v>1</v>
      </c>
      <c r="C28" s="112" t="s">
        <v>1</v>
      </c>
      <c r="D28" s="112" t="s">
        <v>1</v>
      </c>
      <c r="E28" s="112" t="s">
        <v>1</v>
      </c>
      <c r="F28" s="112" t="s">
        <v>1</v>
      </c>
      <c r="G28" s="72" t="s">
        <v>1</v>
      </c>
      <c r="H28" s="72" t="s">
        <v>1</v>
      </c>
      <c r="I28" s="110"/>
      <c r="J28" s="110"/>
      <c r="K28" s="108"/>
      <c r="L28" s="108"/>
    </row>
    <row r="29" spans="1:12" ht="12.75" customHeight="1">
      <c r="A29" s="61" t="s">
        <v>26</v>
      </c>
      <c r="B29" s="112">
        <v>0.5</v>
      </c>
      <c r="C29" s="112" t="s">
        <v>1</v>
      </c>
      <c r="D29" s="112">
        <v>1.405653102541816</v>
      </c>
      <c r="E29" s="112">
        <v>2</v>
      </c>
      <c r="F29" s="112" t="s">
        <v>1</v>
      </c>
      <c r="G29" s="72">
        <f>-E29</f>
        <v>-2</v>
      </c>
      <c r="H29" s="72">
        <f>D29</f>
        <v>1.405653102541816</v>
      </c>
      <c r="I29" s="110"/>
      <c r="J29" s="110"/>
      <c r="K29" s="108"/>
      <c r="L29" s="108"/>
    </row>
    <row r="30" spans="1:12" ht="12.75" customHeight="1">
      <c r="A30" s="61" t="s">
        <v>27</v>
      </c>
      <c r="B30" s="112" t="s">
        <v>1</v>
      </c>
      <c r="C30" s="112" t="s">
        <v>1</v>
      </c>
      <c r="D30" s="112" t="s">
        <v>1</v>
      </c>
      <c r="E30" s="112" t="s">
        <v>1</v>
      </c>
      <c r="F30" s="112" t="s">
        <v>1</v>
      </c>
      <c r="G30" s="72" t="s">
        <v>1</v>
      </c>
      <c r="H30" s="72" t="s">
        <v>1</v>
      </c>
      <c r="I30" s="110"/>
      <c r="J30" s="110"/>
      <c r="K30" s="108"/>
      <c r="L30" s="108"/>
    </row>
    <row r="31" spans="1:12" ht="12.75" customHeight="1">
      <c r="A31" s="61" t="s">
        <v>28</v>
      </c>
      <c r="B31" s="112" t="s">
        <v>1</v>
      </c>
      <c r="C31" s="112" t="s">
        <v>1</v>
      </c>
      <c r="D31" s="112" t="s">
        <v>1</v>
      </c>
      <c r="E31" s="112" t="s">
        <v>1</v>
      </c>
      <c r="F31" s="112" t="s">
        <v>1</v>
      </c>
      <c r="G31" s="72" t="s">
        <v>1</v>
      </c>
      <c r="H31" s="72" t="s">
        <v>1</v>
      </c>
      <c r="I31" s="110"/>
      <c r="J31" s="110"/>
      <c r="K31" s="108"/>
      <c r="L31" s="108"/>
    </row>
    <row r="32" spans="1:12" ht="12.75" customHeight="1">
      <c r="A32" s="61" t="s">
        <v>29</v>
      </c>
      <c r="B32" s="106" t="s">
        <v>1</v>
      </c>
      <c r="C32" s="106" t="s">
        <v>1</v>
      </c>
      <c r="D32" s="106" t="s">
        <v>1</v>
      </c>
      <c r="E32" s="106" t="s">
        <v>1</v>
      </c>
      <c r="F32" s="106" t="s">
        <v>1</v>
      </c>
      <c r="G32" s="72" t="s">
        <v>1</v>
      </c>
      <c r="H32" s="72" t="s">
        <v>1</v>
      </c>
      <c r="I32" s="110"/>
      <c r="J32" s="110"/>
      <c r="K32" s="108"/>
      <c r="L32" s="108"/>
    </row>
    <row r="33" spans="1:12" ht="12.75" customHeight="1">
      <c r="A33" s="61" t="s">
        <v>66</v>
      </c>
      <c r="B33" s="107" t="s">
        <v>1</v>
      </c>
      <c r="C33" s="107" t="s">
        <v>1</v>
      </c>
      <c r="D33" s="107" t="s">
        <v>1</v>
      </c>
      <c r="E33" s="107" t="s">
        <v>1</v>
      </c>
      <c r="F33" s="107" t="s">
        <v>1</v>
      </c>
      <c r="G33" s="72" t="s">
        <v>1</v>
      </c>
      <c r="H33" s="72" t="s">
        <v>1</v>
      </c>
      <c r="I33" s="110"/>
      <c r="J33" s="110"/>
      <c r="K33" s="108"/>
      <c r="L33" s="108"/>
    </row>
    <row r="34" spans="1:12" ht="12.75" customHeight="1">
      <c r="A34" s="61" t="s">
        <v>67</v>
      </c>
      <c r="B34" s="106" t="s">
        <v>1</v>
      </c>
      <c r="C34" s="106" t="s">
        <v>1</v>
      </c>
      <c r="D34" s="106" t="s">
        <v>1</v>
      </c>
      <c r="E34" s="106" t="s">
        <v>1</v>
      </c>
      <c r="F34" s="106" t="s">
        <v>1</v>
      </c>
      <c r="G34" s="72" t="s">
        <v>1</v>
      </c>
      <c r="H34" s="72" t="s">
        <v>1</v>
      </c>
      <c r="I34" s="110"/>
      <c r="J34" s="110"/>
      <c r="K34" s="108"/>
      <c r="L34" s="108"/>
    </row>
    <row r="35" spans="1:12" ht="12.75" customHeight="1">
      <c r="A35" s="61" t="s">
        <v>68</v>
      </c>
      <c r="B35" s="107" t="s">
        <v>1</v>
      </c>
      <c r="C35" s="106" t="s">
        <v>1</v>
      </c>
      <c r="D35" s="106" t="s">
        <v>1</v>
      </c>
      <c r="E35" s="107" t="s">
        <v>1</v>
      </c>
      <c r="F35" s="107" t="s">
        <v>1</v>
      </c>
      <c r="G35" s="72" t="s">
        <v>1</v>
      </c>
      <c r="H35" s="72" t="s">
        <v>1</v>
      </c>
      <c r="I35" s="110"/>
      <c r="J35" s="110"/>
      <c r="K35" s="108"/>
      <c r="L35" s="108"/>
    </row>
    <row r="36" spans="1:9" ht="12.75" customHeight="1">
      <c r="A36" s="61" t="s">
        <v>94</v>
      </c>
      <c r="B36" s="107" t="s">
        <v>1</v>
      </c>
      <c r="C36" s="107" t="s">
        <v>1</v>
      </c>
      <c r="D36" s="107" t="s">
        <v>1</v>
      </c>
      <c r="E36" s="107" t="s">
        <v>1</v>
      </c>
      <c r="F36" s="107" t="s">
        <v>1</v>
      </c>
      <c r="G36" s="72" t="s">
        <v>1</v>
      </c>
      <c r="H36" s="72" t="s">
        <v>1</v>
      </c>
      <c r="I36" s="110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58" sqref="L5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117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108</v>
      </c>
      <c r="C3" s="54" t="s">
        <v>110</v>
      </c>
      <c r="D3" s="54" t="s">
        <v>111</v>
      </c>
      <c r="E3" s="54">
        <v>42036</v>
      </c>
      <c r="F3" s="54">
        <v>42064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f>B5+B15+B25</f>
        <v>50138.2695</v>
      </c>
      <c r="C4" s="17">
        <v>4458.9002</v>
      </c>
      <c r="D4" s="17">
        <v>12425.414299999999</v>
      </c>
      <c r="E4" s="17">
        <v>3926.2341</v>
      </c>
      <c r="F4" s="17">
        <v>3124.6685999999995</v>
      </c>
      <c r="G4" s="72">
        <f>F4-E4</f>
        <v>-801.5655000000006</v>
      </c>
      <c r="H4" s="72">
        <f>+D4-C4</f>
        <v>7966.5140999999985</v>
      </c>
      <c r="I4" s="12"/>
    </row>
    <row r="5" spans="1:10" ht="12.75" customHeight="1">
      <c r="A5" s="67" t="s">
        <v>42</v>
      </c>
      <c r="B5" s="113">
        <v>49459.660200000006</v>
      </c>
      <c r="C5" s="113">
        <v>4303.1433</v>
      </c>
      <c r="D5" s="113">
        <v>11943.861299999999</v>
      </c>
      <c r="E5" s="113">
        <v>3882.8491</v>
      </c>
      <c r="F5" s="113">
        <v>3063.8685999999993</v>
      </c>
      <c r="G5" s="72">
        <f>F5-E5</f>
        <v>-818.9805000000006</v>
      </c>
      <c r="H5" s="72">
        <f>+D5-C5</f>
        <v>7640.717999999999</v>
      </c>
      <c r="I5" s="12"/>
      <c r="J5" s="114"/>
    </row>
    <row r="6" spans="1:10" ht="12.75" customHeight="1">
      <c r="A6" s="34" t="s">
        <v>25</v>
      </c>
      <c r="B6" s="73">
        <v>16820.9875</v>
      </c>
      <c r="C6" s="73">
        <v>1361.8568</v>
      </c>
      <c r="D6" s="73">
        <v>4539.5925</v>
      </c>
      <c r="E6" s="73">
        <v>1021.6975</v>
      </c>
      <c r="F6" s="73">
        <v>1337.7810999999997</v>
      </c>
      <c r="G6" s="72">
        <f>F6-E6</f>
        <v>316.0835999999997</v>
      </c>
      <c r="H6" s="72">
        <f>+D6-C6</f>
        <v>3177.7356999999997</v>
      </c>
      <c r="I6" s="12"/>
      <c r="J6" s="114"/>
    </row>
    <row r="7" spans="1:10" ht="12.75" customHeight="1">
      <c r="A7" s="34" t="s">
        <v>26</v>
      </c>
      <c r="B7" s="110">
        <v>31286.0543</v>
      </c>
      <c r="C7" s="110">
        <v>2882.8465</v>
      </c>
      <c r="D7" s="110">
        <v>7090.5341</v>
      </c>
      <c r="E7" s="110">
        <v>2735.0231</v>
      </c>
      <c r="F7" s="110">
        <v>1567.5899</v>
      </c>
      <c r="G7" s="72">
        <f>F7-E7</f>
        <v>-1167.4332</v>
      </c>
      <c r="H7" s="72">
        <f>+D7-C7</f>
        <v>4207.687599999999</v>
      </c>
      <c r="I7" s="12"/>
      <c r="J7" s="114"/>
    </row>
    <row r="8" spans="1:10" ht="12.75" customHeight="1">
      <c r="A8" s="34" t="s">
        <v>27</v>
      </c>
      <c r="B8" s="110">
        <v>1277.4213</v>
      </c>
      <c r="C8" s="110">
        <v>58.44</v>
      </c>
      <c r="D8" s="110">
        <v>306.61389999999994</v>
      </c>
      <c r="E8" s="110">
        <v>126.1285</v>
      </c>
      <c r="F8" s="110">
        <v>158.49759999999998</v>
      </c>
      <c r="G8" s="72">
        <f>F8-E8</f>
        <v>32.369099999999975</v>
      </c>
      <c r="H8" s="72">
        <f>+D8-C8</f>
        <v>248.17389999999995</v>
      </c>
      <c r="I8" s="12"/>
      <c r="J8" s="114"/>
    </row>
    <row r="9" spans="1:10" ht="12.75" customHeight="1">
      <c r="A9" s="34" t="s">
        <v>28</v>
      </c>
      <c r="B9" s="110">
        <v>75.1971</v>
      </c>
      <c r="C9" s="110" t="s">
        <v>1</v>
      </c>
      <c r="D9" s="110">
        <v>7.1208</v>
      </c>
      <c r="E9" s="110" t="s">
        <v>1</v>
      </c>
      <c r="F9" s="110" t="s">
        <v>1</v>
      </c>
      <c r="G9" s="72" t="s">
        <v>1</v>
      </c>
      <c r="H9" s="72">
        <f>D9</f>
        <v>7.1208</v>
      </c>
      <c r="I9" s="12"/>
      <c r="J9" s="114"/>
    </row>
    <row r="10" spans="1:10" ht="12.75" customHeight="1">
      <c r="A10" s="34" t="s">
        <v>29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4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4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4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4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4"/>
    </row>
    <row r="15" spans="1:10" ht="12.75" customHeight="1">
      <c r="A15" s="67" t="s">
        <v>16</v>
      </c>
      <c r="B15" s="116">
        <v>563.4093</v>
      </c>
      <c r="C15" s="116">
        <v>155.7569</v>
      </c>
      <c r="D15" s="116">
        <v>60.8</v>
      </c>
      <c r="E15" s="116" t="s">
        <v>1</v>
      </c>
      <c r="F15" s="116">
        <v>60.8</v>
      </c>
      <c r="G15" s="72">
        <f>F15</f>
        <v>60.8</v>
      </c>
      <c r="H15" s="72">
        <f>D15-C15</f>
        <v>-94.9569</v>
      </c>
      <c r="I15" s="12"/>
      <c r="J15" s="114"/>
    </row>
    <row r="16" spans="1:10" ht="12.75" customHeight="1">
      <c r="A16" s="34" t="s">
        <v>25</v>
      </c>
      <c r="B16" s="110" t="s">
        <v>1</v>
      </c>
      <c r="C16" s="110" t="s">
        <v>1</v>
      </c>
      <c r="D16" s="110" t="s">
        <v>1</v>
      </c>
      <c r="E16" s="110" t="s">
        <v>1</v>
      </c>
      <c r="F16" s="110" t="s">
        <v>1</v>
      </c>
      <c r="G16" s="72" t="s">
        <v>1</v>
      </c>
      <c r="H16" s="72" t="s">
        <v>1</v>
      </c>
      <c r="I16" s="12"/>
      <c r="J16" s="114"/>
    </row>
    <row r="17" spans="1:10" ht="12.75" customHeight="1">
      <c r="A17" s="34" t="s">
        <v>26</v>
      </c>
      <c r="B17" s="110">
        <v>104</v>
      </c>
      <c r="C17" s="110" t="s">
        <v>1</v>
      </c>
      <c r="D17" s="110" t="s">
        <v>1</v>
      </c>
      <c r="E17" s="110" t="s">
        <v>1</v>
      </c>
      <c r="F17" s="110" t="s">
        <v>1</v>
      </c>
      <c r="G17" s="72" t="s">
        <v>1</v>
      </c>
      <c r="H17" s="72" t="s">
        <v>1</v>
      </c>
      <c r="I17" s="12"/>
      <c r="J17" s="114"/>
    </row>
    <row r="18" spans="1:10" ht="12.75" customHeight="1">
      <c r="A18" s="34" t="s">
        <v>27</v>
      </c>
      <c r="B18" s="110">
        <v>224.8404</v>
      </c>
      <c r="C18" s="110" t="s">
        <v>1</v>
      </c>
      <c r="D18" s="110">
        <v>60.8</v>
      </c>
      <c r="E18" s="110" t="s">
        <v>1</v>
      </c>
      <c r="F18" s="110">
        <v>60.8</v>
      </c>
      <c r="G18" s="72">
        <f>F18</f>
        <v>60.8</v>
      </c>
      <c r="H18" s="72">
        <f>D18</f>
        <v>60.8</v>
      </c>
      <c r="I18" s="12"/>
      <c r="J18" s="114"/>
    </row>
    <row r="19" spans="1:10" ht="12.75" customHeight="1">
      <c r="A19" s="34" t="s">
        <v>28</v>
      </c>
      <c r="B19" s="110" t="s">
        <v>1</v>
      </c>
      <c r="C19" s="110" t="s">
        <v>1</v>
      </c>
      <c r="D19" s="110" t="s">
        <v>1</v>
      </c>
      <c r="E19" s="110" t="s">
        <v>1</v>
      </c>
      <c r="F19" s="110" t="s">
        <v>1</v>
      </c>
      <c r="G19" s="72" t="s">
        <v>1</v>
      </c>
      <c r="H19" s="72" t="s">
        <v>1</v>
      </c>
      <c r="I19" s="12"/>
      <c r="J19" s="114"/>
    </row>
    <row r="20" spans="1:10" ht="12.75" customHeight="1">
      <c r="A20" s="34" t="s">
        <v>29</v>
      </c>
      <c r="B20" s="110" t="s">
        <v>1</v>
      </c>
      <c r="C20" s="110" t="s">
        <v>1</v>
      </c>
      <c r="D20" s="110" t="s">
        <v>1</v>
      </c>
      <c r="E20" s="110" t="s">
        <v>1</v>
      </c>
      <c r="F20" s="110" t="s">
        <v>1</v>
      </c>
      <c r="G20" s="72" t="s">
        <v>1</v>
      </c>
      <c r="H20" s="72" t="s">
        <v>1</v>
      </c>
      <c r="I20" s="12"/>
      <c r="J20" s="114"/>
    </row>
    <row r="21" spans="1:10" ht="12.75" customHeight="1">
      <c r="A21" s="34" t="s">
        <v>66</v>
      </c>
      <c r="B21" s="110" t="s">
        <v>1</v>
      </c>
      <c r="C21" s="110" t="s">
        <v>1</v>
      </c>
      <c r="D21" s="110" t="s">
        <v>1</v>
      </c>
      <c r="E21" s="110" t="s">
        <v>1</v>
      </c>
      <c r="F21" s="110" t="s">
        <v>1</v>
      </c>
      <c r="G21" s="72" t="s">
        <v>1</v>
      </c>
      <c r="H21" s="72" t="s">
        <v>1</v>
      </c>
      <c r="I21" s="12"/>
      <c r="J21" s="114"/>
    </row>
    <row r="22" spans="1:10" ht="12.75" customHeight="1">
      <c r="A22" s="34" t="s">
        <v>67</v>
      </c>
      <c r="B22" s="110">
        <v>104.10190000000001</v>
      </c>
      <c r="C22" s="110">
        <v>104.1019</v>
      </c>
      <c r="D22" s="110" t="s">
        <v>1</v>
      </c>
      <c r="E22" s="110" t="s">
        <v>1</v>
      </c>
      <c r="F22" s="110" t="s">
        <v>1</v>
      </c>
      <c r="G22" s="72" t="s">
        <v>1</v>
      </c>
      <c r="H22" s="72">
        <f>-C22</f>
        <v>-104.1019</v>
      </c>
      <c r="I22" s="12"/>
      <c r="J22" s="114"/>
    </row>
    <row r="23" spans="1:10" ht="12.75" customHeight="1">
      <c r="A23" s="34" t="s">
        <v>68</v>
      </c>
      <c r="B23" s="110">
        <v>130.467</v>
      </c>
      <c r="C23" s="110">
        <v>51.655</v>
      </c>
      <c r="D23" s="110" t="s">
        <v>1</v>
      </c>
      <c r="E23" s="110" t="s">
        <v>1</v>
      </c>
      <c r="F23" s="110" t="s">
        <v>1</v>
      </c>
      <c r="G23" s="72" t="s">
        <v>1</v>
      </c>
      <c r="H23" s="72">
        <f>-C23</f>
        <v>-51.655</v>
      </c>
      <c r="I23" s="12"/>
      <c r="J23" s="114"/>
    </row>
    <row r="24" spans="1:10" ht="12.75" customHeight="1">
      <c r="A24" s="61" t="s">
        <v>94</v>
      </c>
      <c r="B24" s="110" t="s">
        <v>1</v>
      </c>
      <c r="C24" s="110" t="s">
        <v>1</v>
      </c>
      <c r="D24" s="110" t="s">
        <v>1</v>
      </c>
      <c r="E24" s="110" t="s">
        <v>1</v>
      </c>
      <c r="F24" s="110" t="s">
        <v>1</v>
      </c>
      <c r="G24" s="72" t="s">
        <v>1</v>
      </c>
      <c r="H24" s="72" t="s">
        <v>1</v>
      </c>
      <c r="I24" s="12"/>
      <c r="J24" s="114"/>
    </row>
    <row r="25" spans="1:10" ht="12.75" customHeight="1">
      <c r="A25" s="67" t="s">
        <v>17</v>
      </c>
      <c r="B25" s="116">
        <v>115.2</v>
      </c>
      <c r="C25" s="116" t="s">
        <v>1</v>
      </c>
      <c r="D25" s="116">
        <v>420.753</v>
      </c>
      <c r="E25" s="116">
        <v>43.385</v>
      </c>
      <c r="F25" s="116" t="s">
        <v>1</v>
      </c>
      <c r="G25" s="72">
        <f>-E25</f>
        <v>-43.385</v>
      </c>
      <c r="H25" s="72">
        <f>D25</f>
        <v>420.753</v>
      </c>
      <c r="I25" s="109"/>
      <c r="J25" s="114"/>
    </row>
    <row r="26" spans="1:10" ht="12.75" customHeight="1">
      <c r="A26" s="34" t="s">
        <v>25</v>
      </c>
      <c r="B26" s="110" t="s">
        <v>1</v>
      </c>
      <c r="C26" s="110" t="s">
        <v>1</v>
      </c>
      <c r="D26" s="110" t="s">
        <v>1</v>
      </c>
      <c r="E26" s="110" t="s">
        <v>1</v>
      </c>
      <c r="F26" s="110" t="s">
        <v>1</v>
      </c>
      <c r="G26" s="72" t="s">
        <v>1</v>
      </c>
      <c r="H26" s="72" t="s">
        <v>1</v>
      </c>
      <c r="I26" s="109"/>
      <c r="J26" s="114"/>
    </row>
    <row r="27" spans="1:10" ht="12.75" customHeight="1">
      <c r="A27" s="34" t="s">
        <v>26</v>
      </c>
      <c r="B27" s="110">
        <v>115.2</v>
      </c>
      <c r="C27" s="110" t="s">
        <v>1</v>
      </c>
      <c r="D27" s="110">
        <v>420.753</v>
      </c>
      <c r="E27" s="110">
        <v>43.385</v>
      </c>
      <c r="F27" s="110" t="s">
        <v>1</v>
      </c>
      <c r="G27" s="72">
        <f>-E27</f>
        <v>-43.385</v>
      </c>
      <c r="H27" s="72">
        <f>D27</f>
        <v>420.753</v>
      </c>
      <c r="I27" s="109"/>
      <c r="J27" s="114"/>
    </row>
    <row r="28" spans="1:10" ht="12.75" customHeight="1">
      <c r="A28" s="34" t="s">
        <v>27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9"/>
      <c r="J28" s="114"/>
    </row>
    <row r="29" spans="1:10" ht="12.75" customHeight="1">
      <c r="A29" s="34" t="s">
        <v>28</v>
      </c>
      <c r="B29" s="110" t="s">
        <v>1</v>
      </c>
      <c r="C29" s="110" t="s">
        <v>1</v>
      </c>
      <c r="D29" s="110" t="s">
        <v>1</v>
      </c>
      <c r="E29" s="110" t="s">
        <v>1</v>
      </c>
      <c r="F29" s="110" t="s">
        <v>1</v>
      </c>
      <c r="G29" s="72" t="s">
        <v>1</v>
      </c>
      <c r="H29" s="72" t="s">
        <v>1</v>
      </c>
      <c r="I29" s="109"/>
      <c r="J29" s="114"/>
    </row>
    <row r="30" spans="1:10" ht="12.75" customHeight="1">
      <c r="A30" s="34" t="s">
        <v>29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9"/>
      <c r="J30" s="114"/>
    </row>
    <row r="31" spans="1:10" ht="12.75" customHeight="1">
      <c r="A31" s="34" t="s">
        <v>66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9"/>
      <c r="J31" s="114"/>
    </row>
    <row r="32" spans="1:10" ht="12.75" customHeight="1">
      <c r="A32" s="34" t="s">
        <v>67</v>
      </c>
      <c r="B32" s="110" t="s">
        <v>1</v>
      </c>
      <c r="C32" s="110" t="s">
        <v>1</v>
      </c>
      <c r="D32" s="110" t="s">
        <v>1</v>
      </c>
      <c r="E32" s="110" t="s">
        <v>1</v>
      </c>
      <c r="F32" s="110" t="s">
        <v>1</v>
      </c>
      <c r="G32" s="72" t="s">
        <v>1</v>
      </c>
      <c r="H32" s="72" t="s">
        <v>1</v>
      </c>
      <c r="I32" s="109"/>
      <c r="J32" s="114"/>
    </row>
    <row r="33" spans="1:10" ht="12.75" customHeight="1">
      <c r="A33" s="34" t="s">
        <v>68</v>
      </c>
      <c r="B33" s="110" t="s">
        <v>1</v>
      </c>
      <c r="C33" s="110" t="s">
        <v>1</v>
      </c>
      <c r="D33" s="110" t="s">
        <v>1</v>
      </c>
      <c r="E33" s="110" t="s">
        <v>1</v>
      </c>
      <c r="F33" s="110" t="s">
        <v>1</v>
      </c>
      <c r="G33" s="72" t="s">
        <v>1</v>
      </c>
      <c r="H33" s="72" t="s">
        <v>1</v>
      </c>
      <c r="I33" s="109"/>
      <c r="J33" s="114"/>
    </row>
    <row r="34" spans="1:10" ht="12.75" customHeight="1">
      <c r="A34" s="61" t="s">
        <v>94</v>
      </c>
      <c r="B34" s="110" t="s">
        <v>1</v>
      </c>
      <c r="C34" s="110" t="s">
        <v>1</v>
      </c>
      <c r="D34" s="110" t="s">
        <v>1</v>
      </c>
      <c r="E34" s="110" t="s">
        <v>1</v>
      </c>
      <c r="F34" s="110" t="s">
        <v>1</v>
      </c>
      <c r="G34" s="72" t="s">
        <v>1</v>
      </c>
      <c r="H34" s="72" t="s">
        <v>1</v>
      </c>
      <c r="I34" s="109"/>
      <c r="J34" s="114"/>
    </row>
    <row r="35" ht="15" customHeight="1">
      <c r="F35" s="9"/>
    </row>
    <row r="36" spans="1:9" ht="15" customHeight="1">
      <c r="A36" s="42" t="s">
        <v>118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41671</v>
      </c>
      <c r="D38" s="54">
        <v>41699</v>
      </c>
      <c r="E38" s="54" t="s">
        <v>108</v>
      </c>
      <c r="F38" s="54">
        <v>42036</v>
      </c>
      <c r="G38" s="54">
        <v>42064</v>
      </c>
      <c r="H38" s="57" t="s">
        <v>2</v>
      </c>
      <c r="I38" s="57" t="s">
        <v>43</v>
      </c>
    </row>
    <row r="39" spans="1:14" ht="12.75" customHeight="1">
      <c r="A39" s="43" t="s">
        <v>87</v>
      </c>
      <c r="B39" s="17">
        <v>67334.18303821</v>
      </c>
      <c r="C39" s="17">
        <v>70243.80411998</v>
      </c>
      <c r="D39" s="17">
        <v>70735.18685081</v>
      </c>
      <c r="E39" s="17">
        <v>82534.65401928</v>
      </c>
      <c r="F39" s="17">
        <v>83296.66635036</v>
      </c>
      <c r="G39" s="17">
        <v>85258.8601839</v>
      </c>
      <c r="H39" s="16">
        <f>G39/F39-1</f>
        <v>0.023556691035949484</v>
      </c>
      <c r="I39" s="16">
        <f>G39/E39-1</f>
        <v>0.03300681631237756</v>
      </c>
      <c r="K39" s="125"/>
      <c r="L39" s="125"/>
      <c r="M39" s="125"/>
      <c r="N39" s="125"/>
    </row>
    <row r="40" spans="1:14" ht="12.75" customHeight="1">
      <c r="A40" s="61" t="s">
        <v>53</v>
      </c>
      <c r="B40" s="33">
        <v>30229.96764498</v>
      </c>
      <c r="C40" s="33">
        <v>31372.311837830002</v>
      </c>
      <c r="D40" s="33">
        <v>32094.449788079997</v>
      </c>
      <c r="E40" s="33">
        <v>37501.240316719995</v>
      </c>
      <c r="F40" s="33">
        <v>36719.940601129994</v>
      </c>
      <c r="G40" s="33">
        <v>37228.99313444</v>
      </c>
      <c r="H40" s="16">
        <f aca="true" t="shared" si="0" ref="H40:H53">G40/F40-1</f>
        <v>0.013863108844308414</v>
      </c>
      <c r="I40" s="16">
        <f aca="true" t="shared" si="1" ref="I40:I53">G40/E40-1</f>
        <v>-0.007259684745909878</v>
      </c>
      <c r="K40" s="125"/>
      <c r="L40" s="125"/>
      <c r="M40" s="125"/>
      <c r="N40" s="125"/>
    </row>
    <row r="41" spans="1:14" ht="12.75" customHeight="1">
      <c r="A41" s="61" t="s">
        <v>54</v>
      </c>
      <c r="B41" s="33">
        <v>28351.13450765</v>
      </c>
      <c r="C41" s="33">
        <v>30088.998798940003</v>
      </c>
      <c r="D41" s="33">
        <v>29866.418679429997</v>
      </c>
      <c r="E41" s="33">
        <v>34615.5947059</v>
      </c>
      <c r="F41" s="33">
        <v>35484.74187836</v>
      </c>
      <c r="G41" s="33">
        <v>36924.78995459</v>
      </c>
      <c r="H41" s="16">
        <f t="shared" si="0"/>
        <v>0.04058217701474098</v>
      </c>
      <c r="I41" s="16">
        <f t="shared" si="1"/>
        <v>0.06670968008232459</v>
      </c>
      <c r="K41" s="125"/>
      <c r="L41" s="125"/>
      <c r="M41" s="125"/>
      <c r="N41" s="125"/>
    </row>
    <row r="42" spans="1:14" ht="12.75" customHeight="1">
      <c r="A42" s="61" t="s">
        <v>55</v>
      </c>
      <c r="B42" s="33">
        <v>6033.29587517</v>
      </c>
      <c r="C42" s="33">
        <v>5601.48905904</v>
      </c>
      <c r="D42" s="33">
        <v>5444.82958109</v>
      </c>
      <c r="E42" s="33">
        <v>6252.777393280001</v>
      </c>
      <c r="F42" s="33">
        <v>6070.516480380001</v>
      </c>
      <c r="G42" s="33">
        <v>5917.47907676</v>
      </c>
      <c r="H42" s="16">
        <f t="shared" si="0"/>
        <v>-0.025209947805037713</v>
      </c>
      <c r="I42" s="16">
        <f t="shared" si="1"/>
        <v>-0.053623901097191395</v>
      </c>
      <c r="K42" s="125"/>
      <c r="L42" s="125"/>
      <c r="M42" s="125"/>
      <c r="N42" s="125"/>
    </row>
    <row r="43" spans="1:14" ht="12.75" customHeight="1">
      <c r="A43" s="61" t="s">
        <v>56</v>
      </c>
      <c r="B43" s="33">
        <v>2719.7850104100003</v>
      </c>
      <c r="C43" s="33">
        <v>3181.00442417</v>
      </c>
      <c r="D43" s="33">
        <v>3329.4888022100004</v>
      </c>
      <c r="E43" s="33">
        <v>4165.04160338</v>
      </c>
      <c r="F43" s="33">
        <v>5021.46739049</v>
      </c>
      <c r="G43" s="33">
        <v>5187.598018109999</v>
      </c>
      <c r="H43" s="16">
        <f t="shared" si="0"/>
        <v>0.03308407975219141</v>
      </c>
      <c r="I43" s="16">
        <f t="shared" si="1"/>
        <v>0.24550929188802773</v>
      </c>
      <c r="K43" s="125"/>
      <c r="L43" s="125"/>
      <c r="M43" s="125"/>
      <c r="N43" s="125"/>
    </row>
    <row r="44" spans="1:14" ht="12.75" customHeight="1">
      <c r="A44" s="62" t="s">
        <v>60</v>
      </c>
      <c r="B44" s="17">
        <v>34485.862418690005</v>
      </c>
      <c r="C44" s="17">
        <v>33417.85907719</v>
      </c>
      <c r="D44" s="17">
        <v>32245.21283527</v>
      </c>
      <c r="E44" s="17">
        <v>36033.658588289996</v>
      </c>
      <c r="F44" s="17">
        <v>33884.982746409994</v>
      </c>
      <c r="G44" s="17">
        <v>32711.398834399995</v>
      </c>
      <c r="H44" s="16">
        <f t="shared" si="0"/>
        <v>-0.034634337009787464</v>
      </c>
      <c r="I44" s="16">
        <f t="shared" si="1"/>
        <v>-0.09219879090960936</v>
      </c>
      <c r="K44" s="125"/>
      <c r="L44" s="125"/>
      <c r="M44" s="125"/>
      <c r="N44" s="125"/>
    </row>
    <row r="45" spans="1:14" ht="12.75" customHeight="1">
      <c r="A45" s="61" t="s">
        <v>53</v>
      </c>
      <c r="B45" s="33">
        <v>14289.9706816</v>
      </c>
      <c r="C45" s="33">
        <v>13706.20155548</v>
      </c>
      <c r="D45" s="33">
        <v>13305.890249740001</v>
      </c>
      <c r="E45" s="33">
        <v>16204.947857129999</v>
      </c>
      <c r="F45" s="33">
        <v>14371.71858742</v>
      </c>
      <c r="G45" s="33">
        <v>13665.666626889999</v>
      </c>
      <c r="H45" s="16">
        <f t="shared" si="0"/>
        <v>-0.049127872650389204</v>
      </c>
      <c r="I45" s="16">
        <f t="shared" si="1"/>
        <v>-0.15669789576784998</v>
      </c>
      <c r="K45" s="125"/>
      <c r="L45" s="125"/>
      <c r="M45" s="125"/>
      <c r="N45" s="4"/>
    </row>
    <row r="46" spans="1:14" ht="12.75" customHeight="1">
      <c r="A46" s="61" t="s">
        <v>54</v>
      </c>
      <c r="B46" s="33">
        <v>14521.07696716</v>
      </c>
      <c r="C46" s="33">
        <v>14329.53080764</v>
      </c>
      <c r="D46" s="33">
        <v>13838.142785520002</v>
      </c>
      <c r="E46" s="33">
        <v>14001.552952760001</v>
      </c>
      <c r="F46" s="33">
        <v>13865.64372235</v>
      </c>
      <c r="G46" s="33">
        <v>13614.147933899998</v>
      </c>
      <c r="H46" s="16">
        <f t="shared" si="0"/>
        <v>-0.01813805355784648</v>
      </c>
      <c r="I46" s="16">
        <f t="shared" si="1"/>
        <v>-0.02766871790344061</v>
      </c>
      <c r="K46" s="125"/>
      <c r="L46" s="125"/>
      <c r="M46" s="125"/>
      <c r="N46" s="4"/>
    </row>
    <row r="47" spans="1:14" ht="12.75" customHeight="1">
      <c r="A47" s="61" t="s">
        <v>55</v>
      </c>
      <c r="B47" s="33">
        <v>5263.489885770001</v>
      </c>
      <c r="C47" s="33">
        <v>5008.82487404</v>
      </c>
      <c r="D47" s="33">
        <v>4743.24687367</v>
      </c>
      <c r="E47" s="33">
        <v>5490.10313239</v>
      </c>
      <c r="F47" s="33">
        <v>5247.61478068</v>
      </c>
      <c r="G47" s="33">
        <v>5030.1752998599995</v>
      </c>
      <c r="H47" s="16">
        <f t="shared" si="0"/>
        <v>-0.04143586942024435</v>
      </c>
      <c r="I47" s="16">
        <f t="shared" si="1"/>
        <v>-0.0837739877447039</v>
      </c>
      <c r="K47" s="125"/>
      <c r="L47" s="125"/>
      <c r="M47" s="125"/>
      <c r="N47" s="4"/>
    </row>
    <row r="48" spans="1:14" ht="12.75" customHeight="1">
      <c r="A48" s="61" t="s">
        <v>56</v>
      </c>
      <c r="B48" s="33">
        <v>411.32488416</v>
      </c>
      <c r="C48" s="33">
        <v>373.30184002999994</v>
      </c>
      <c r="D48" s="33">
        <v>357.93292634</v>
      </c>
      <c r="E48" s="33">
        <v>337.05464601</v>
      </c>
      <c r="F48" s="33">
        <v>400.00565596</v>
      </c>
      <c r="G48" s="33">
        <v>401.40897375000003</v>
      </c>
      <c r="H48" s="16">
        <f t="shared" si="0"/>
        <v>0.0035082448687684398</v>
      </c>
      <c r="I48" s="16">
        <f t="shared" si="1"/>
        <v>0.19093143649499122</v>
      </c>
      <c r="K48" s="125"/>
      <c r="L48" s="125"/>
      <c r="M48" s="125"/>
      <c r="N48" s="4"/>
    </row>
    <row r="49" spans="1:13" ht="12.75" customHeight="1">
      <c r="A49" s="62" t="s">
        <v>61</v>
      </c>
      <c r="B49" s="45">
        <f>+B39-B44</f>
        <v>32848.32061952</v>
      </c>
      <c r="C49" s="45">
        <v>36825.94504279001</v>
      </c>
      <c r="D49" s="45">
        <v>38489.97401554001</v>
      </c>
      <c r="E49" s="45">
        <f>+E39-E44</f>
        <v>46500.995430990006</v>
      </c>
      <c r="F49" s="45">
        <f>+F39-F44</f>
        <v>49411.683603950005</v>
      </c>
      <c r="G49" s="45">
        <f>+G39-G44</f>
        <v>52547.46134950001</v>
      </c>
      <c r="H49" s="16">
        <f t="shared" si="0"/>
        <v>0.06346227282365513</v>
      </c>
      <c r="I49" s="16">
        <f t="shared" si="1"/>
        <v>0.13002874158862432</v>
      </c>
      <c r="K49" s="150"/>
      <c r="L49" s="150"/>
      <c r="M49" s="125"/>
    </row>
    <row r="50" spans="1:14" ht="12.75" customHeight="1">
      <c r="A50" s="61" t="s">
        <v>53</v>
      </c>
      <c r="B50" s="33">
        <f>+B40-B45</f>
        <v>15939.99696338</v>
      </c>
      <c r="C50" s="33">
        <v>17666.110282350004</v>
      </c>
      <c r="D50" s="33">
        <v>18788.559538339996</v>
      </c>
      <c r="E50" s="33">
        <f>+E40-E45</f>
        <v>21296.292459589997</v>
      </c>
      <c r="F50" s="33">
        <f>+F40-F45</f>
        <v>22348.222013709994</v>
      </c>
      <c r="G50" s="33">
        <f>+G40-G45</f>
        <v>23563.326507550002</v>
      </c>
      <c r="H50" s="16">
        <f t="shared" si="0"/>
        <v>0.0543714167997158</v>
      </c>
      <c r="I50" s="16">
        <f t="shared" si="1"/>
        <v>0.10645205273461245</v>
      </c>
      <c r="K50" s="129"/>
      <c r="L50" s="129"/>
      <c r="M50" s="125"/>
      <c r="N50" s="129"/>
    </row>
    <row r="51" spans="1:14" ht="12.75" customHeight="1">
      <c r="A51" s="61" t="s">
        <v>54</v>
      </c>
      <c r="B51" s="33">
        <f>+B41-B46</f>
        <v>13830.057540490001</v>
      </c>
      <c r="C51" s="33">
        <v>15759.467991300004</v>
      </c>
      <c r="D51" s="33">
        <v>16028.275893909995</v>
      </c>
      <c r="E51" s="33">
        <f>+E41-E46</f>
        <v>20614.04175314</v>
      </c>
      <c r="F51" s="33">
        <f>+F41-F46</f>
        <v>21619.09815601</v>
      </c>
      <c r="G51" s="33">
        <f>+G41-G46</f>
        <v>23310.64202069</v>
      </c>
      <c r="H51" s="16">
        <f t="shared" si="0"/>
        <v>0.07824303550838718</v>
      </c>
      <c r="I51" s="16">
        <f t="shared" si="1"/>
        <v>0.1308137579152444</v>
      </c>
      <c r="J51" s="75"/>
      <c r="K51" s="123"/>
      <c r="L51" s="123"/>
      <c r="M51" s="123"/>
      <c r="N51" s="123"/>
    </row>
    <row r="52" spans="1:14" ht="12.75" customHeight="1">
      <c r="A52" s="61" t="s">
        <v>55</v>
      </c>
      <c r="B52" s="33">
        <f>+B42-B47</f>
        <v>769.8059893999989</v>
      </c>
      <c r="C52" s="33">
        <v>592.6641849999996</v>
      </c>
      <c r="D52" s="33">
        <v>701.5827074199997</v>
      </c>
      <c r="E52" s="33">
        <f>+E42-E47</f>
        <v>762.6742608900013</v>
      </c>
      <c r="F52" s="33">
        <f>+F42-F47</f>
        <v>822.9016997000008</v>
      </c>
      <c r="G52" s="33">
        <f>+G42-G47</f>
        <v>887.3037769000002</v>
      </c>
      <c r="H52" s="16">
        <f t="shared" si="0"/>
        <v>0.07826217544996927</v>
      </c>
      <c r="I52" s="16">
        <f t="shared" si="1"/>
        <v>0.16341119977559337</v>
      </c>
      <c r="J52" s="75"/>
      <c r="K52" s="123"/>
      <c r="L52" s="123"/>
      <c r="M52" s="123"/>
      <c r="N52" s="123"/>
    </row>
    <row r="53" spans="1:14" ht="12.75" customHeight="1">
      <c r="A53" s="61" t="s">
        <v>56</v>
      </c>
      <c r="B53" s="33">
        <f>+B43-B48</f>
        <v>2308.46012625</v>
      </c>
      <c r="C53" s="33">
        <v>2807.7025841400005</v>
      </c>
      <c r="D53" s="33">
        <v>2971.5558758700004</v>
      </c>
      <c r="E53" s="33">
        <f>+E43-E48</f>
        <v>3827.9869573700003</v>
      </c>
      <c r="F53" s="33">
        <f>+F43-F48</f>
        <v>4621.46173453</v>
      </c>
      <c r="G53" s="33">
        <f>+G43-G48</f>
        <v>4786.18904436</v>
      </c>
      <c r="H53" s="16">
        <f t="shared" si="0"/>
        <v>0.03564398436953664</v>
      </c>
      <c r="I53" s="16">
        <f t="shared" si="1"/>
        <v>0.25031487767877025</v>
      </c>
      <c r="J53" s="75"/>
      <c r="K53" s="123"/>
      <c r="L53" s="123"/>
      <c r="M53" s="123"/>
      <c r="N53" s="123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125"/>
      <c r="M54" s="125"/>
      <c r="N54" s="125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4"/>
      <c r="L55" s="124"/>
      <c r="M55" s="123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4"/>
      <c r="L56" s="124"/>
      <c r="M56" s="123"/>
      <c r="N56" s="4"/>
    </row>
    <row r="57" spans="1:14" ht="15.75" customHeight="1">
      <c r="A57" s="42" t="s">
        <v>119</v>
      </c>
      <c r="B57" s="1"/>
      <c r="C57" s="14"/>
      <c r="D57" s="14"/>
      <c r="E57" s="14"/>
      <c r="F57" s="14"/>
      <c r="G57" s="14"/>
      <c r="H57" s="14"/>
      <c r="I57" s="2"/>
      <c r="K57" s="124"/>
      <c r="L57" s="124"/>
      <c r="M57" s="123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4"/>
      <c r="L58" s="124"/>
      <c r="M58" s="123"/>
      <c r="N58" s="4"/>
    </row>
    <row r="59" spans="1:13" s="4" customFormat="1" ht="32.25" customHeight="1">
      <c r="A59" s="58"/>
      <c r="B59" s="54" t="s">
        <v>96</v>
      </c>
      <c r="C59" s="54">
        <v>41671</v>
      </c>
      <c r="D59" s="54">
        <v>41699</v>
      </c>
      <c r="E59" s="54" t="s">
        <v>108</v>
      </c>
      <c r="F59" s="54">
        <v>42036</v>
      </c>
      <c r="G59" s="54">
        <v>42064</v>
      </c>
      <c r="H59" s="57" t="s">
        <v>2</v>
      </c>
      <c r="I59" s="57" t="s">
        <v>43</v>
      </c>
      <c r="J59" s="66"/>
      <c r="K59" s="124"/>
      <c r="L59" s="124"/>
      <c r="M59" s="123"/>
    </row>
    <row r="60" spans="1:14" ht="12.75" customHeight="1">
      <c r="A60" s="43" t="s">
        <v>19</v>
      </c>
      <c r="B60" s="17">
        <v>53961.59959505</v>
      </c>
      <c r="C60" s="17">
        <v>57827.52554743</v>
      </c>
      <c r="D60" s="17">
        <v>61335.301550070006</v>
      </c>
      <c r="E60" s="17">
        <v>78756.32171563999</v>
      </c>
      <c r="F60" s="17">
        <v>79471.5116423</v>
      </c>
      <c r="G60" s="17">
        <v>88918.43129277</v>
      </c>
      <c r="H60" s="16">
        <f>G60/F60-1</f>
        <v>0.11887177499517598</v>
      </c>
      <c r="I60" s="16">
        <f>G60/E60-1</f>
        <v>0.1290323031314442</v>
      </c>
      <c r="J60" s="76"/>
      <c r="K60" s="4"/>
      <c r="L60" s="4"/>
      <c r="M60" s="123"/>
      <c r="N60" s="4"/>
    </row>
    <row r="61" spans="1:14" ht="12.75" customHeight="1">
      <c r="A61" s="61" t="s">
        <v>57</v>
      </c>
      <c r="B61" s="33">
        <v>35589.497712669996</v>
      </c>
      <c r="C61" s="33">
        <v>38619.49698389</v>
      </c>
      <c r="D61" s="33">
        <v>41204.345531219995</v>
      </c>
      <c r="E61" s="33">
        <v>53137.92552443</v>
      </c>
      <c r="F61" s="33">
        <v>53861.29633524</v>
      </c>
      <c r="G61" s="33">
        <v>62736.746044</v>
      </c>
      <c r="H61" s="16">
        <f aca="true" t="shared" si="2" ref="H61:H71">G61/F61-1</f>
        <v>0.16478344029297043</v>
      </c>
      <c r="I61" s="16">
        <f aca="true" t="shared" si="3" ref="I61:I71">G61/E61-1</f>
        <v>0.1806397300014464</v>
      </c>
      <c r="J61" s="76"/>
      <c r="M61" s="123"/>
      <c r="N61" s="4"/>
    </row>
    <row r="62" spans="1:14" ht="12.75" customHeight="1">
      <c r="A62" s="61" t="s">
        <v>58</v>
      </c>
      <c r="B62" s="33">
        <v>18300.016493670002</v>
      </c>
      <c r="C62" s="33">
        <v>19112.581263739998</v>
      </c>
      <c r="D62" s="33">
        <v>19801.00622834</v>
      </c>
      <c r="E62" s="33">
        <v>25106.657938070002</v>
      </c>
      <c r="F62" s="33">
        <v>25102.278417920006</v>
      </c>
      <c r="G62" s="33">
        <v>25652.7187878</v>
      </c>
      <c r="H62" s="16">
        <f t="shared" si="2"/>
        <v>0.021927904738999526</v>
      </c>
      <c r="I62" s="16">
        <f t="shared" si="3"/>
        <v>0.021749643105703376</v>
      </c>
      <c r="J62" s="76"/>
      <c r="M62" s="123"/>
      <c r="N62" s="4"/>
    </row>
    <row r="63" spans="1:14" ht="12.75" customHeight="1">
      <c r="A63" s="61" t="s">
        <v>59</v>
      </c>
      <c r="B63" s="33">
        <v>72.08538871</v>
      </c>
      <c r="C63" s="33">
        <v>95.44729980000001</v>
      </c>
      <c r="D63" s="33">
        <v>329.94979051</v>
      </c>
      <c r="E63" s="33">
        <v>511.7382531399999</v>
      </c>
      <c r="F63" s="33">
        <v>507.93688914</v>
      </c>
      <c r="G63" s="33">
        <v>528.9664609700001</v>
      </c>
      <c r="H63" s="16">
        <f t="shared" si="2"/>
        <v>0.0414019384683908</v>
      </c>
      <c r="I63" s="16">
        <f t="shared" si="3"/>
        <v>0.03366605432423464</v>
      </c>
      <c r="J63" s="76"/>
      <c r="M63" s="123"/>
      <c r="N63" s="4"/>
    </row>
    <row r="64" spans="1:14" ht="12.75" customHeight="1">
      <c r="A64" s="62" t="s">
        <v>60</v>
      </c>
      <c r="B64" s="17">
        <v>25037.123758519996</v>
      </c>
      <c r="C64" s="17">
        <v>25926.0951265</v>
      </c>
      <c r="D64" s="17">
        <v>27927.69610328</v>
      </c>
      <c r="E64" s="17">
        <v>33363.15788411</v>
      </c>
      <c r="F64" s="17">
        <v>32909.8989535</v>
      </c>
      <c r="G64" s="17">
        <v>40675.53231854</v>
      </c>
      <c r="H64" s="16">
        <f t="shared" si="2"/>
        <v>0.2359664906906107</v>
      </c>
      <c r="I64" s="16">
        <f t="shared" si="3"/>
        <v>0.21917512903994907</v>
      </c>
      <c r="J64" s="76"/>
      <c r="M64" s="123"/>
      <c r="N64" s="4"/>
    </row>
    <row r="65" spans="1:14" ht="12.75" customHeight="1">
      <c r="A65" s="61" t="s">
        <v>57</v>
      </c>
      <c r="B65" s="33">
        <v>15783.563455059999</v>
      </c>
      <c r="C65" s="33">
        <v>16354.534146959997</v>
      </c>
      <c r="D65" s="33">
        <v>17894.07674456</v>
      </c>
      <c r="E65" s="33">
        <v>21916.231668760007</v>
      </c>
      <c r="F65" s="33">
        <v>21653.310302280002</v>
      </c>
      <c r="G65" s="33">
        <v>29463.78815598</v>
      </c>
      <c r="H65" s="16">
        <f t="shared" si="2"/>
        <v>0.36070594955994273</v>
      </c>
      <c r="I65" s="16">
        <f t="shared" si="3"/>
        <v>0.3443820361681287</v>
      </c>
      <c r="J65" s="76"/>
      <c r="K65" s="12"/>
      <c r="L65" s="12"/>
      <c r="M65" s="123"/>
      <c r="N65" s="4"/>
    </row>
    <row r="66" spans="1:14" ht="12.75" customHeight="1">
      <c r="A66" s="61" t="s">
        <v>58</v>
      </c>
      <c r="B66" s="33">
        <v>9248.53188656</v>
      </c>
      <c r="C66" s="33">
        <v>9558.00575998</v>
      </c>
      <c r="D66" s="33">
        <v>9879.177560240001</v>
      </c>
      <c r="E66" s="33">
        <v>11289.14837355</v>
      </c>
      <c r="F66" s="33">
        <v>11098.56900605</v>
      </c>
      <c r="G66" s="33">
        <v>11052.043695280001</v>
      </c>
      <c r="H66" s="16">
        <f t="shared" si="2"/>
        <v>-0.00419200986583379</v>
      </c>
      <c r="I66" s="16">
        <f t="shared" si="3"/>
        <v>-0.021002884400520894</v>
      </c>
      <c r="J66" s="76"/>
      <c r="K66" s="12"/>
      <c r="L66" s="12"/>
      <c r="M66" s="123"/>
      <c r="N66" s="4"/>
    </row>
    <row r="67" spans="1:13" ht="12.75" customHeight="1">
      <c r="A67" s="61" t="s">
        <v>59</v>
      </c>
      <c r="B67" s="33">
        <v>5.0284169</v>
      </c>
      <c r="C67" s="33">
        <v>13.55521956</v>
      </c>
      <c r="D67" s="33">
        <v>154.44179848</v>
      </c>
      <c r="E67" s="33">
        <v>157.7778418</v>
      </c>
      <c r="F67" s="33">
        <v>158.01964517</v>
      </c>
      <c r="G67" s="33">
        <v>159.70046728</v>
      </c>
      <c r="H67" s="16">
        <f t="shared" si="2"/>
        <v>0.010636792078553059</v>
      </c>
      <c r="I67" s="16">
        <f t="shared" si="3"/>
        <v>0.01218564950607659</v>
      </c>
      <c r="J67" s="76"/>
      <c r="K67" s="134"/>
      <c r="M67" s="123"/>
    </row>
    <row r="68" spans="1:13" ht="12.75" customHeight="1">
      <c r="A68" s="62" t="s">
        <v>61</v>
      </c>
      <c r="B68" s="17">
        <f aca="true" t="shared" si="4" ref="B68:D71">+B60-B64</f>
        <v>28924.475836530004</v>
      </c>
      <c r="C68" s="17">
        <f t="shared" si="4"/>
        <v>31901.43042093</v>
      </c>
      <c r="D68" s="17">
        <f t="shared" si="4"/>
        <v>33407.60544679001</v>
      </c>
      <c r="E68" s="17">
        <f>+E60-E64</f>
        <v>45393.16383152999</v>
      </c>
      <c r="F68" s="17">
        <f>+F60-F64</f>
        <v>46561.6126888</v>
      </c>
      <c r="G68" s="17">
        <f>+G60-G64</f>
        <v>48242.89897423</v>
      </c>
      <c r="H68" s="16">
        <f t="shared" si="2"/>
        <v>0.036108849937545484</v>
      </c>
      <c r="I68" s="16">
        <f t="shared" si="3"/>
        <v>0.06277894956333885</v>
      </c>
      <c r="J68" s="76"/>
      <c r="K68" s="12"/>
      <c r="L68" s="12"/>
      <c r="M68" s="123"/>
    </row>
    <row r="69" spans="1:15" ht="12.75" customHeight="1">
      <c r="A69" s="61" t="s">
        <v>57</v>
      </c>
      <c r="B69" s="33">
        <f>+B61-B65</f>
        <v>19805.934257609995</v>
      </c>
      <c r="C69" s="33">
        <f t="shared" si="4"/>
        <v>22264.962836930004</v>
      </c>
      <c r="D69" s="33">
        <f t="shared" si="4"/>
        <v>23310.268786659995</v>
      </c>
      <c r="E69" s="33">
        <f>+E61-E65</f>
        <v>31221.693855669993</v>
      </c>
      <c r="F69" s="33">
        <f>+F61-F65</f>
        <v>32207.986032959994</v>
      </c>
      <c r="G69" s="33">
        <f>+G61-G65</f>
        <v>33272.95788802</v>
      </c>
      <c r="H69" s="16">
        <f t="shared" si="2"/>
        <v>0.033065459416498966</v>
      </c>
      <c r="I69" s="16">
        <f t="shared" si="3"/>
        <v>0.06569995983665966</v>
      </c>
      <c r="J69" s="76"/>
      <c r="K69" s="12"/>
      <c r="L69" s="12"/>
      <c r="M69" s="123"/>
      <c r="N69" s="12"/>
      <c r="O69" s="12"/>
    </row>
    <row r="70" spans="1:15" ht="12.75" customHeight="1">
      <c r="A70" s="61" t="s">
        <v>58</v>
      </c>
      <c r="B70" s="33">
        <f>+B62-B66</f>
        <v>9051.484607110002</v>
      </c>
      <c r="C70" s="33">
        <f t="shared" si="4"/>
        <v>9554.575503759997</v>
      </c>
      <c r="D70" s="33">
        <f t="shared" si="4"/>
        <v>9921.828668099999</v>
      </c>
      <c r="E70" s="33">
        <f>+E62-E66</f>
        <v>13817.509564520002</v>
      </c>
      <c r="F70" s="33">
        <f>+F62-F66</f>
        <v>14003.709411870006</v>
      </c>
      <c r="G70" s="33">
        <f>+G62-G66</f>
        <v>14600.67509252</v>
      </c>
      <c r="H70" s="16">
        <f t="shared" si="2"/>
        <v>0.04262911083716037</v>
      </c>
      <c r="I70" s="16">
        <f t="shared" si="3"/>
        <v>0.05667921012415844</v>
      </c>
      <c r="J70" s="76"/>
      <c r="K70" s="12"/>
      <c r="L70" s="12"/>
      <c r="M70" s="123"/>
      <c r="N70" s="12"/>
      <c r="O70" s="12"/>
    </row>
    <row r="71" spans="1:15" ht="12.75" customHeight="1">
      <c r="A71" s="61" t="s">
        <v>59</v>
      </c>
      <c r="B71" s="33">
        <f>+B63-B67</f>
        <v>67.05697181000001</v>
      </c>
      <c r="C71" s="33">
        <f t="shared" si="4"/>
        <v>81.89208024000001</v>
      </c>
      <c r="D71" s="33">
        <f t="shared" si="4"/>
        <v>175.50799203000003</v>
      </c>
      <c r="E71" s="33">
        <f>+E63-E67</f>
        <v>353.96041133999995</v>
      </c>
      <c r="F71" s="33">
        <f>+F63-F67</f>
        <v>349.91724397</v>
      </c>
      <c r="G71" s="33">
        <f>+G63-G67</f>
        <v>369.2659936900001</v>
      </c>
      <c r="H71" s="16">
        <f t="shared" si="2"/>
        <v>0.05529521637881585</v>
      </c>
      <c r="I71" s="16">
        <f t="shared" si="3"/>
        <v>0.04324094407071466</v>
      </c>
      <c r="J71" s="76"/>
      <c r="K71" s="12"/>
      <c r="L71" s="12"/>
      <c r="M71" s="123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5"/>
      <c r="I72" s="79"/>
      <c r="J72"/>
      <c r="K72" s="12"/>
      <c r="L72" s="12"/>
      <c r="M72" s="123"/>
      <c r="N72" s="12"/>
      <c r="O72" s="12"/>
    </row>
    <row r="73" spans="2:15" ht="11.25">
      <c r="B73" s="33"/>
      <c r="C73" s="33"/>
      <c r="I73" s="17"/>
      <c r="K73" s="12"/>
      <c r="L73" s="12"/>
      <c r="M73" s="123"/>
      <c r="N73" s="12"/>
      <c r="O73" s="12"/>
    </row>
    <row r="74" spans="2:15" ht="11.25">
      <c r="B74" s="17"/>
      <c r="C74" s="17"/>
      <c r="I74" s="33"/>
      <c r="K74" s="12"/>
      <c r="L74" s="12"/>
      <c r="M74" s="123"/>
      <c r="N74" s="12"/>
      <c r="O74" s="12"/>
    </row>
    <row r="75" spans="2:15" ht="11.25">
      <c r="B75" s="33"/>
      <c r="C75" s="33"/>
      <c r="I75" s="33"/>
      <c r="K75" s="12"/>
      <c r="L75" s="12"/>
      <c r="M75" s="123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4"/>
      <c r="M77" s="12"/>
    </row>
    <row r="78" spans="2:13" ht="11.25">
      <c r="B78" s="65"/>
      <c r="C78" s="65"/>
      <c r="D78" s="65"/>
      <c r="E78" s="65"/>
      <c r="F78" s="65"/>
      <c r="I78" s="33"/>
      <c r="K78" s="134"/>
      <c r="M78" s="12"/>
    </row>
    <row r="79" spans="3:11" ht="12.75">
      <c r="C79" s="12"/>
      <c r="D79" s="12"/>
      <c r="E79" s="12"/>
      <c r="F79" s="12"/>
      <c r="K79" s="134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2015-04-09T03:49:54Z</cp:lastPrinted>
  <dcterms:created xsi:type="dcterms:W3CDTF">2008-11-05T07:26:31Z</dcterms:created>
  <dcterms:modified xsi:type="dcterms:W3CDTF">2015-04-15T08:51:54Z</dcterms:modified>
  <cp:category/>
  <cp:version/>
  <cp:contentType/>
  <cp:contentStatus/>
</cp:coreProperties>
</file>