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<sst xmlns="http://schemas.openxmlformats.org/spreadsheetml/2006/main" count="574" uniqueCount="110">
  <si>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</si>
  <si>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</si>
  <si>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</si>
  <si>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</si>
  <si>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</si>
  <si>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</si>
  <si>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</si>
  <si>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</si>
  <si>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</si>
  <si>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</si>
  <si>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</si>
  <si>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</si>
  <si>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</si>
  <si>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</si>
  <si>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</si>
  <si>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</si>
  <si>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</si>
  <si>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</si>
  <si>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</si>
  <si>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</si>
  <si>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</si>
  <si>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</si>
  <si>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</si>
  <si>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</si>
  <si>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</si>
  <si>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</si>
  <si>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</si>
  <si>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</si>
  <si>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</si>
  <si>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</si>
  <si>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</si>
  <si>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</si>
  <si>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</si>
  <si>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</si>
  <si>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</si>
  <si>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</si>
  <si>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</si>
  <si>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</si>
  <si>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</si>
  <si>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</si>
  <si>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</si>
  <si>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</si>
  <si>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</si>
  <si>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</si>
  <si>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</si>
  <si>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</si>
  <si>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</si>
  <si>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</si>
  <si>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</si>
  <si>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</si>
  <si>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</si>
  <si>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</si>
  <si>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</si>
  <si>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</si>
  <si>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</si>
  <si>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</si>
  <si>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</si>
  <si>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</si>
  <si>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</si>
  <si>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</si>
  <si>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</si>
  <si>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</si>
  <si>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</si>
  <si>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</si>
  <si>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</si>
  <si>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</si>
  <si>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</si>
  <si>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</si>
  <si>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</si>
  <si>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</si>
  <si>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</si>
  <si>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</si>
  <si>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</si>
  <si>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</si>
  <si>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</si>
  <si>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</si>
  <si>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</si>
  <si>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</si>
  <si>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</si>
  <si>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</si>
  <si>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</si>
  <si>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</si>
  <si>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</si>
  <si>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</si>
  <si>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</si>
  <si>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</si>
  <si>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</si>
  <si>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</si>
  <si>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</si>
  <si>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</si>
  <si>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</si>
  <si>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</si>
  <si>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</si>
  <si>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</si>
  <si>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</si>
  <si>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</si>
  <si>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</si>
  <si>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</si>
  <si>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</si>
  <si>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</si>
  <si>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</si>
  <si>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</si>
  <si>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</si>
  <si>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</si>
  <si>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</si>
  <si>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</si>
  <si>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</si>
  <si>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Февраль 2011</t>
  </si>
  <si>
    <t>янв.-фев.10</t>
  </si>
  <si>
    <t>янв.-фев.11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</si>
</sst>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30570"/>
        <c:axId val="17139675"/>
      </c:lineChart>
      <c:catAx>
        <c:axId val="317305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9675"/>
        <c:crosses val="autoZero"/>
        <c:auto val="0"/>
        <c:lblOffset val="100"/>
        <c:tickLblSkip val="1"/>
        <c:noMultiLvlLbl val="0"/>
      </c:catAx>
      <c:valAx>
        <c:axId val="171396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5656526"/>
        <c:axId val="825555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191096"/>
        <c:axId val="64719865"/>
      </c:lineChart>
      <c:catAx>
        <c:axId val="456565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55551"/>
        <c:crosses val="autoZero"/>
        <c:auto val="0"/>
        <c:lblOffset val="100"/>
        <c:tickLblSkip val="5"/>
        <c:noMultiLvlLbl val="0"/>
      </c:catAx>
      <c:valAx>
        <c:axId val="825555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6526"/>
        <c:crossesAt val="1"/>
        <c:crossBetween val="between"/>
        <c:dispUnits/>
        <c:majorUnit val="2000"/>
        <c:minorUnit val="100"/>
      </c:valAx>
      <c:catAx>
        <c:axId val="7191096"/>
        <c:scaling>
          <c:orientation val="minMax"/>
        </c:scaling>
        <c:axPos val="b"/>
        <c:delete val="1"/>
        <c:majorTickMark val="out"/>
        <c:minorTickMark val="none"/>
        <c:tickLblPos val="none"/>
        <c:crossAx val="64719865"/>
        <c:crossesAt val="39"/>
        <c:auto val="0"/>
        <c:lblOffset val="100"/>
        <c:tickLblSkip val="1"/>
        <c:noMultiLvlLbl val="0"/>
      </c:catAx>
      <c:valAx>
        <c:axId val="6471986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607874"/>
        <c:axId val="781768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607874"/>
        <c:axId val="781768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0284"/>
        <c:axId val="29252557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17683"/>
        <c:crosses val="autoZero"/>
        <c:auto val="0"/>
        <c:lblOffset val="100"/>
        <c:tickLblSkip val="1"/>
        <c:noMultiLvlLbl val="0"/>
      </c:catAx>
      <c:valAx>
        <c:axId val="781768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07874"/>
        <c:crossesAt val="1"/>
        <c:crossBetween val="between"/>
        <c:dispUnits/>
        <c:majorUnit val="1"/>
      </c:valAx>
      <c:catAx>
        <c:axId val="3250284"/>
        <c:scaling>
          <c:orientation val="minMax"/>
        </c:scaling>
        <c:axPos val="b"/>
        <c:delete val="1"/>
        <c:majorTickMark val="out"/>
        <c:minorTickMark val="none"/>
        <c:tickLblPos val="none"/>
        <c:crossAx val="29252557"/>
        <c:crosses val="autoZero"/>
        <c:auto val="0"/>
        <c:lblOffset val="100"/>
        <c:tickLblSkip val="1"/>
        <c:noMultiLvlLbl val="0"/>
      </c:catAx>
      <c:valAx>
        <c:axId val="292525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028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1946422"/>
        <c:axId val="2064688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464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0039348"/>
        <c:axId val="4613640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393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2574462"/>
        <c:axId val="4606129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98472"/>
        <c:axId val="39977385"/>
      </c:line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74462"/>
        <c:crossesAt val="1"/>
        <c:crossBetween val="between"/>
        <c:dispUnits/>
        <c:majorUnit val="400"/>
      </c:valAx>
      <c:catAx>
        <c:axId val="11898472"/>
        <c:scaling>
          <c:orientation val="minMax"/>
        </c:scaling>
        <c:axPos val="b"/>
        <c:delete val="1"/>
        <c:majorTickMark val="out"/>
        <c:minorTickMark val="none"/>
        <c:tickLblPos val="none"/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9847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252146"/>
        <c:axId val="169427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42723"/>
        <c:crosses val="autoZero"/>
        <c:auto val="1"/>
        <c:lblOffset val="100"/>
        <c:tickLblSkip val="1"/>
        <c:noMultiLvlLbl val="0"/>
      </c:catAx>
      <c:valAx>
        <c:axId val="169427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521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266780"/>
        <c:axId val="301832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667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14182"/>
        <c:axId val="289276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4182"/>
        <c:axId val="28927639"/>
      </c:lineChart>
      <c:catAx>
        <c:axId val="32141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1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022160"/>
        <c:axId val="614373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21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065626"/>
        <c:axId val="1037290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065626"/>
        <c:axId val="10372907"/>
      </c:lineChart>
      <c:catAx>
        <c:axId val="160656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656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99109"/>
        <c:crosses val="autoZero"/>
        <c:auto val="0"/>
        <c:lblOffset val="100"/>
        <c:tickLblSkip val="1"/>
        <c:noMultiLvlLbl val="0"/>
      </c:catAx>
      <c:valAx>
        <c:axId val="3489910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69450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0" sqref="I10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53"/>
      <c r="K1" s="53"/>
      <c r="L1" s="53"/>
      <c r="M1" s="53"/>
      <c r="N1" s="53"/>
      <c r="O1" s="53"/>
      <c r="P1" s="53"/>
    </row>
    <row r="2" spans="1:16" ht="15.75">
      <c r="A2" s="144" t="s">
        <v>107</v>
      </c>
      <c r="B2" s="144"/>
      <c r="C2" s="144"/>
      <c r="D2" s="144"/>
      <c r="E2" s="144"/>
      <c r="F2" s="144"/>
      <c r="G2" s="144"/>
      <c r="H2" s="144"/>
      <c r="I2" s="144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95</v>
      </c>
      <c r="B4" s="18"/>
      <c r="C4" s="18"/>
    </row>
    <row r="5" spans="1:6" ht="15" customHeight="1">
      <c r="A5" s="13" t="s">
        <v>48</v>
      </c>
      <c r="B5" s="22"/>
      <c r="C5" s="22"/>
      <c r="D5" s="23"/>
      <c r="E5" s="24"/>
      <c r="F5" s="24"/>
    </row>
    <row r="6" spans="1:5" s="27" customFormat="1" ht="26.25" customHeight="1">
      <c r="A6" s="54"/>
      <c r="B6" s="55" t="s">
        <v>84</v>
      </c>
      <c r="C6" s="55" t="s">
        <v>105</v>
      </c>
      <c r="D6" s="55">
        <v>40544</v>
      </c>
      <c r="E6" s="55">
        <v>40575</v>
      </c>
    </row>
    <row r="7" spans="1:7" ht="26.25" customHeight="1">
      <c r="A7" s="29" t="s">
        <v>88</v>
      </c>
      <c r="B7" s="133">
        <v>2.9</v>
      </c>
      <c r="C7" s="133">
        <f>98.6-100</f>
        <v>-1.4000000000000057</v>
      </c>
      <c r="D7" s="133">
        <v>-2</v>
      </c>
      <c r="E7" s="133">
        <v>0.7</v>
      </c>
      <c r="F7" s="19"/>
      <c r="G7" s="19"/>
    </row>
    <row r="8" spans="1:7" ht="26.25" customHeight="1">
      <c r="A8" s="29" t="s">
        <v>89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19"/>
      <c r="G8" s="19"/>
    </row>
    <row r="9" spans="1:7" ht="26.25" customHeight="1">
      <c r="A9" s="29" t="s">
        <v>90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19"/>
      <c r="G9" s="19"/>
    </row>
    <row r="10" spans="1:7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19"/>
      <c r="G10" s="19"/>
    </row>
    <row r="11" spans="1:7" ht="26.25" customHeight="1">
      <c r="A11" s="29" t="s">
        <v>9</v>
      </c>
      <c r="B11" s="137">
        <v>44.0917</v>
      </c>
      <c r="C11" s="137">
        <v>47.0992</v>
      </c>
      <c r="D11" s="134">
        <v>47.27</v>
      </c>
      <c r="E11" s="134">
        <v>47.4705</v>
      </c>
      <c r="F11" s="19"/>
      <c r="G11" s="19"/>
    </row>
    <row r="12" spans="1:5" s="25" customFormat="1" ht="26.25" customHeight="1">
      <c r="A12" s="29" t="s">
        <v>91</v>
      </c>
      <c r="B12" s="138">
        <v>11.856482174432557</v>
      </c>
      <c r="C12" s="138">
        <f>C11/B11*100-100</f>
        <v>6.821011664326846</v>
      </c>
      <c r="D12" s="135">
        <f>D11/C11*100-100</f>
        <v>0.3626388558616753</v>
      </c>
      <c r="E12" s="135">
        <f>E11/C11*100-100</f>
        <v>0.7883361076196564</v>
      </c>
    </row>
    <row r="13" spans="1:5" s="25" customFormat="1" ht="26.25" customHeight="1">
      <c r="A13" s="29" t="s">
        <v>92</v>
      </c>
      <c r="B13" s="138" t="s">
        <v>1</v>
      </c>
      <c r="C13" s="138" t="s">
        <v>1</v>
      </c>
      <c r="D13" s="135">
        <f>D11/C11*100-100</f>
        <v>0.3626388558616753</v>
      </c>
      <c r="E13" s="135">
        <f>E11/D11*100-100</f>
        <v>0.4241590861011133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93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84</v>
      </c>
      <c r="C17" s="55">
        <v>40179</v>
      </c>
      <c r="D17" s="55">
        <v>40210</v>
      </c>
      <c r="E17" s="58" t="s">
        <v>105</v>
      </c>
      <c r="F17" s="55">
        <v>40544</v>
      </c>
      <c r="G17" s="55">
        <v>40575</v>
      </c>
      <c r="H17" s="60" t="s">
        <v>2</v>
      </c>
      <c r="I17" s="60" t="s">
        <v>47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32951.1705</v>
      </c>
      <c r="D18" s="79">
        <v>33413.5482</v>
      </c>
      <c r="E18" s="79">
        <v>43290.2962</v>
      </c>
      <c r="F18" s="79">
        <v>40809.4543</v>
      </c>
      <c r="G18" s="79">
        <v>40193.7723</v>
      </c>
      <c r="H18" s="82">
        <f>G18-F18</f>
        <v>-615.6820000000007</v>
      </c>
      <c r="I18" s="82">
        <f>G18-E18</f>
        <v>-3096.5239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86</v>
      </c>
      <c r="B19" s="79">
        <v>41060.6524</v>
      </c>
      <c r="C19" s="79">
        <v>40325.9426</v>
      </c>
      <c r="D19" s="79">
        <v>39560.1541</v>
      </c>
      <c r="E19" s="79">
        <v>48597.3006</v>
      </c>
      <c r="F19" s="79">
        <v>45029.3844</v>
      </c>
      <c r="G19" s="79">
        <v>44057.0077</v>
      </c>
      <c r="H19" s="82">
        <f>G19-F19</f>
        <v>-972.3767000000007</v>
      </c>
      <c r="I19" s="82">
        <f>G19-E19</f>
        <v>-4540.2929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55019.88393351</v>
      </c>
      <c r="D20" s="79">
        <v>53991.16417696</v>
      </c>
      <c r="E20" s="79">
        <v>69206.98893299</v>
      </c>
      <c r="F20" s="79">
        <v>65674.53522327</v>
      </c>
      <c r="G20" s="79">
        <v>64952.125476789995</v>
      </c>
      <c r="H20" s="82">
        <f>G20-F20</f>
        <v>-722.4097464799997</v>
      </c>
      <c r="I20" s="82">
        <f>G20-E20</f>
        <v>-4254.863456200008</v>
      </c>
      <c r="J20" s="28"/>
      <c r="K20" s="28"/>
      <c r="L20" s="129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24.190570625236205</v>
      </c>
      <c r="C21" s="114">
        <v>24.35935990514096</v>
      </c>
      <c r="D21" s="114">
        <v>24.627554480771938</v>
      </c>
      <c r="E21" s="114">
        <v>28.020329612655498</v>
      </c>
      <c r="F21" s="114">
        <v>28.20717047146313</v>
      </c>
      <c r="G21" s="114">
        <v>28.29078664020598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5" t="s">
        <v>87</v>
      </c>
      <c r="B23" s="145"/>
      <c r="C23" s="145"/>
      <c r="D23" s="145"/>
      <c r="E23" s="145"/>
      <c r="F23" s="145"/>
      <c r="G23" s="145"/>
      <c r="H23" s="145"/>
      <c r="I23" s="145"/>
      <c r="J23" s="27"/>
      <c r="K23" s="27"/>
      <c r="L23" s="27"/>
      <c r="M23" s="27"/>
      <c r="N23" s="27"/>
      <c r="O23" s="27"/>
      <c r="P23" s="27"/>
    </row>
    <row r="24" spans="4:5" ht="15.75" customHeight="1">
      <c r="D24" s="128"/>
      <c r="E24" s="124"/>
    </row>
    <row r="25" spans="1:6" s="36" customFormat="1" ht="15" customHeight="1">
      <c r="A25" s="35" t="s">
        <v>94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49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84</v>
      </c>
      <c r="C27" s="55">
        <v>40179</v>
      </c>
      <c r="D27" s="55">
        <v>40210</v>
      </c>
      <c r="E27" s="58" t="s">
        <v>105</v>
      </c>
      <c r="F27" s="55">
        <v>40544</v>
      </c>
      <c r="G27" s="55">
        <v>40575</v>
      </c>
      <c r="H27" s="60" t="s">
        <v>2</v>
      </c>
      <c r="I27" s="60" t="s">
        <v>47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1574.59</v>
      </c>
      <c r="D28" s="109">
        <v>1563.68</v>
      </c>
      <c r="E28" s="109">
        <v>1718.87464639865</v>
      </c>
      <c r="F28" s="109">
        <v>1704.83663540538</v>
      </c>
      <c r="G28" s="109">
        <v>1732.39749069778</v>
      </c>
      <c r="H28" s="82">
        <f>G28-F28</f>
        <v>27.560855292399992</v>
      </c>
      <c r="I28" s="82">
        <f>G28-E28</f>
        <v>13.522844299130156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99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84</v>
      </c>
      <c r="C32" s="55">
        <v>40179</v>
      </c>
      <c r="D32" s="55">
        <v>40210</v>
      </c>
      <c r="E32" s="58" t="s">
        <v>105</v>
      </c>
      <c r="F32" s="55">
        <v>40544</v>
      </c>
      <c r="G32" s="55">
        <v>40575</v>
      </c>
      <c r="H32" s="60" t="s">
        <v>2</v>
      </c>
      <c r="I32" s="60" t="s">
        <v>47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55</v>
      </c>
      <c r="B33" s="132">
        <v>44.09169253365973</v>
      </c>
      <c r="C33" s="132">
        <v>44.28</v>
      </c>
      <c r="D33" s="132">
        <v>44.6522</v>
      </c>
      <c r="E33" s="132">
        <v>47.0992</v>
      </c>
      <c r="F33" s="132">
        <v>47.27</v>
      </c>
      <c r="G33" s="132">
        <v>47.4705</v>
      </c>
      <c r="H33" s="142">
        <f>G33/F33-1</f>
        <v>0.0042415908610111686</v>
      </c>
      <c r="I33" s="142">
        <f>G33/E33-1</f>
        <v>0.007883361076196582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56</v>
      </c>
      <c r="B34" s="132">
        <v>44.0742</v>
      </c>
      <c r="C34" s="132">
        <v>44.28</v>
      </c>
      <c r="D34" s="132">
        <v>44.6522</v>
      </c>
      <c r="E34" s="132">
        <v>47.1244</v>
      </c>
      <c r="F34" s="132">
        <v>47.2936</v>
      </c>
      <c r="G34" s="132">
        <v>47.4238</v>
      </c>
      <c r="H34" s="142">
        <f>G34/F34-1</f>
        <v>0.0027530152071315594</v>
      </c>
      <c r="I34" s="142">
        <f>G34/E34-1</f>
        <v>0.00635339654191891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57</v>
      </c>
      <c r="B35" s="132">
        <v>1.4316</v>
      </c>
      <c r="C35" s="132">
        <v>1.3862</v>
      </c>
      <c r="D35" s="132">
        <v>1.3625</v>
      </c>
      <c r="E35" s="132">
        <v>1.3377</v>
      </c>
      <c r="F35" s="132">
        <v>1.3685</v>
      </c>
      <c r="G35" s="132">
        <v>1.3801</v>
      </c>
      <c r="H35" s="142">
        <f>G35/F35-1</f>
        <v>0.008476434051881698</v>
      </c>
      <c r="I35" s="142">
        <f>G35/E35-1</f>
        <v>0.031696194961501334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50</v>
      </c>
      <c r="B36" s="132"/>
      <c r="C36" s="132"/>
      <c r="D36" s="132"/>
      <c r="E36" s="132"/>
      <c r="F36" s="132"/>
      <c r="G36" s="132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51</v>
      </c>
      <c r="B37" s="132">
        <v>44.2341</v>
      </c>
      <c r="C37" s="132">
        <v>44.2949</v>
      </c>
      <c r="D37" s="132">
        <v>44.64578673459609</v>
      </c>
      <c r="E37" s="132">
        <v>47.2161</v>
      </c>
      <c r="F37" s="132">
        <v>47.2807</v>
      </c>
      <c r="G37" s="132">
        <v>47.4016</v>
      </c>
      <c r="H37" s="142">
        <f>G37/F37-1</f>
        <v>0.0025570687405220838</v>
      </c>
      <c r="I37" s="142">
        <f>G37/E37-1</f>
        <v>0.003928744644305704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52</v>
      </c>
      <c r="B38" s="132">
        <v>63.9915</v>
      </c>
      <c r="C38" s="132">
        <v>62.01678024571809</v>
      </c>
      <c r="D38" s="132">
        <v>60.51168465488728</v>
      </c>
      <c r="E38" s="132">
        <v>62.3694</v>
      </c>
      <c r="F38" s="132">
        <v>64.4256</v>
      </c>
      <c r="G38" s="132">
        <v>65.1528</v>
      </c>
      <c r="H38" s="142">
        <f>G38/F38-1</f>
        <v>0.011287438533750471</v>
      </c>
      <c r="I38" s="142">
        <f>G38/E38-1</f>
        <v>0.04462765394568491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53</v>
      </c>
      <c r="B39" s="132">
        <v>1.4394</v>
      </c>
      <c r="C39" s="132">
        <v>1.4582131139383308</v>
      </c>
      <c r="D39" s="132">
        <v>1.4881281611505488</v>
      </c>
      <c r="E39" s="132">
        <v>1.5242</v>
      </c>
      <c r="F39" s="132">
        <v>1.5856</v>
      </c>
      <c r="G39" s="132">
        <v>1.6337</v>
      </c>
      <c r="H39" s="142">
        <f>G39/F39-1</f>
        <v>0.030335519677093803</v>
      </c>
      <c r="I39" s="142">
        <f>G39/E39-1</f>
        <v>0.07184096575252585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54</v>
      </c>
      <c r="B40" s="132">
        <v>0.2954</v>
      </c>
      <c r="C40" s="132">
        <v>0.29835328146543144</v>
      </c>
      <c r="D40" s="132">
        <v>0.30228643855760545</v>
      </c>
      <c r="E40" s="132">
        <v>0.317</v>
      </c>
      <c r="F40" s="132">
        <v>0.3216</v>
      </c>
      <c r="G40" s="132">
        <v>0.3238</v>
      </c>
      <c r="H40" s="142">
        <f>G40/F40-1</f>
        <v>0.006840796019900397</v>
      </c>
      <c r="I40" s="142">
        <f>G40/E40-1</f>
        <v>0.021451104100946194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41"/>
      <c r="D42" s="141"/>
    </row>
    <row r="43" spans="3:4" ht="15">
      <c r="C43" s="141"/>
      <c r="D43" s="141"/>
    </row>
    <row r="44" spans="3:4" ht="15">
      <c r="C44" s="141"/>
      <c r="D44" s="141"/>
    </row>
    <row r="45" spans="3:4" ht="15">
      <c r="C45" s="141"/>
      <c r="D45" s="14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97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105</v>
      </c>
      <c r="C3" s="55" t="s">
        <v>108</v>
      </c>
      <c r="D3" s="55" t="s">
        <v>109</v>
      </c>
      <c r="E3" s="55">
        <v>40544</v>
      </c>
      <c r="F3" s="55">
        <v>40575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36.05</v>
      </c>
      <c r="D4" s="81">
        <f>D6+D7+D8</f>
        <v>59.175000000000004</v>
      </c>
      <c r="E4" s="81">
        <f>E6+E7+E8</f>
        <v>31</v>
      </c>
      <c r="F4" s="81">
        <f>F6+F7+F8</f>
        <v>28.175</v>
      </c>
      <c r="G4" s="82">
        <f>F4-E4</f>
        <v>-2.8249999999999993</v>
      </c>
      <c r="H4" s="82">
        <f>D4-C4</f>
        <v>23.125000000000007</v>
      </c>
      <c r="I4" s="84"/>
    </row>
    <row r="5" spans="1:10" ht="13.5" customHeight="1">
      <c r="A5" s="47" t="s">
        <v>83</v>
      </c>
      <c r="B5" s="78">
        <f>B6-B7</f>
        <v>-234.79999999999998</v>
      </c>
      <c r="C5" s="78">
        <f>C6-C7</f>
        <v>-32.45</v>
      </c>
      <c r="D5" s="78">
        <f>D6-D7</f>
        <v>-55.7</v>
      </c>
      <c r="E5" s="78">
        <f>E6-E7</f>
        <v>-30.5</v>
      </c>
      <c r="F5" s="78">
        <f>F6-F7</f>
        <v>-25.2</v>
      </c>
      <c r="G5" s="82">
        <f>F5-E5</f>
        <v>5.300000000000001</v>
      </c>
      <c r="H5" s="82">
        <f>D5-C5</f>
        <v>-23.25</v>
      </c>
      <c r="J5" s="113"/>
    </row>
    <row r="6" spans="1:9" ht="13.5" customHeight="1">
      <c r="A6" s="52" t="s">
        <v>23</v>
      </c>
      <c r="B6" s="79">
        <v>28.9</v>
      </c>
      <c r="C6" s="79">
        <v>1.8</v>
      </c>
      <c r="D6" s="79">
        <v>0</v>
      </c>
      <c r="E6" s="79">
        <v>0</v>
      </c>
      <c r="F6" s="79">
        <v>0</v>
      </c>
      <c r="G6" s="82">
        <f>F6-E6</f>
        <v>0</v>
      </c>
      <c r="H6" s="82">
        <f>D6-C6</f>
        <v>-1.8</v>
      </c>
      <c r="I6" s="123"/>
    </row>
    <row r="7" spans="1:9" ht="13.5" customHeight="1">
      <c r="A7" s="52" t="s">
        <v>24</v>
      </c>
      <c r="B7" s="79">
        <v>263.7</v>
      </c>
      <c r="C7" s="79">
        <v>34.25</v>
      </c>
      <c r="D7" s="79">
        <v>55.7</v>
      </c>
      <c r="E7" s="79">
        <v>30.5</v>
      </c>
      <c r="F7" s="79">
        <v>25.2</v>
      </c>
      <c r="G7" s="82">
        <f>F7-E7</f>
        <v>-5.300000000000001</v>
      </c>
      <c r="H7" s="82">
        <f>D7-C7</f>
        <v>21.450000000000003</v>
      </c>
      <c r="I7" s="123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>
        <v>0.5</v>
      </c>
      <c r="F8" s="108">
        <v>2.975</v>
      </c>
      <c r="G8" s="82">
        <f>F8-E8</f>
        <v>2.475</v>
      </c>
      <c r="H8" s="82">
        <f>D8</f>
        <v>3.475</v>
      </c>
      <c r="I8" s="123"/>
      <c r="J8" s="108"/>
    </row>
    <row r="9" spans="3:4" ht="15" customHeight="1">
      <c r="C9" s="84"/>
      <c r="D9" s="84"/>
    </row>
    <row r="10" spans="1:2" s="9" customFormat="1" ht="15" customHeight="1">
      <c r="A10" s="116" t="s">
        <v>96</v>
      </c>
      <c r="B10" s="11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105</v>
      </c>
      <c r="C12" s="55" t="s">
        <v>108</v>
      </c>
      <c r="D12" s="55" t="s">
        <v>109</v>
      </c>
      <c r="E12" s="55">
        <v>40544</v>
      </c>
      <c r="F12" s="55">
        <v>40575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+B14+B18</f>
        <v>3526.7897000000003</v>
      </c>
      <c r="C13" s="81">
        <v>200</v>
      </c>
      <c r="D13" s="81">
        <f>+D17+D18</f>
        <v>548.35995</v>
      </c>
      <c r="E13" s="81">
        <f>+E14</f>
        <v>216.6135</v>
      </c>
      <c r="F13" s="81">
        <f>+F17+F18</f>
        <v>331.74645</v>
      </c>
      <c r="G13" s="82">
        <f>F13-E13</f>
        <v>115.13295</v>
      </c>
      <c r="H13" s="82">
        <f>D13-C13</f>
        <v>348.35995</v>
      </c>
      <c r="I13" s="82"/>
    </row>
    <row r="14" spans="1:10" ht="12.75" customHeight="1">
      <c r="A14" s="47" t="s">
        <v>43</v>
      </c>
      <c r="B14" s="78">
        <f>B15+B17</f>
        <v>870.7897</v>
      </c>
      <c r="C14" s="79" t="s">
        <v>1</v>
      </c>
      <c r="D14" s="79" t="s">
        <v>1</v>
      </c>
      <c r="E14" s="78">
        <f>+E17</f>
        <v>216.6135</v>
      </c>
      <c r="F14" s="78">
        <v>191.74645</v>
      </c>
      <c r="G14" s="82">
        <f>F14-E14</f>
        <v>-24.867049999999978</v>
      </c>
      <c r="H14" s="108" t="s">
        <v>1</v>
      </c>
      <c r="I14" s="80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108" t="s">
        <v>1</v>
      </c>
      <c r="H15" s="108" t="s">
        <v>1</v>
      </c>
      <c r="I15" s="80"/>
      <c r="J15" s="9"/>
    </row>
    <row r="16" spans="1:10" ht="23.25" customHeight="1">
      <c r="A16" s="118" t="s">
        <v>103</v>
      </c>
      <c r="B16" s="119">
        <v>800</v>
      </c>
      <c r="C16" s="119" t="s">
        <v>1</v>
      </c>
      <c r="D16" s="79" t="s">
        <v>1</v>
      </c>
      <c r="E16" s="119" t="s">
        <v>1</v>
      </c>
      <c r="F16" s="119" t="s">
        <v>1</v>
      </c>
      <c r="G16" s="119" t="s">
        <v>1</v>
      </c>
      <c r="H16" s="119" t="s">
        <v>1</v>
      </c>
      <c r="I16" s="80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408.35995</v>
      </c>
      <c r="E17" s="108">
        <v>216.6135</v>
      </c>
      <c r="F17" s="108">
        <v>191.74645</v>
      </c>
      <c r="G17" s="82">
        <f>F17-E17</f>
        <v>-24.867049999999978</v>
      </c>
      <c r="H17" s="119">
        <f>D17</f>
        <v>408.35995</v>
      </c>
      <c r="I17" s="80"/>
      <c r="J17" s="9"/>
    </row>
    <row r="18" spans="1:10" ht="12.75" customHeight="1">
      <c r="A18" s="47" t="s">
        <v>41</v>
      </c>
      <c r="B18" s="79">
        <v>2656</v>
      </c>
      <c r="C18" s="79">
        <v>200</v>
      </c>
      <c r="D18" s="108">
        <v>140</v>
      </c>
      <c r="E18" s="81" t="s">
        <v>1</v>
      </c>
      <c r="F18" s="108">
        <v>140</v>
      </c>
      <c r="G18" s="81">
        <v>140</v>
      </c>
      <c r="H18" s="82">
        <f>D18-C18</f>
        <v>-60</v>
      </c>
      <c r="I18" s="80"/>
      <c r="J18" s="11"/>
    </row>
    <row r="19" spans="1:10" ht="12.75" customHeight="1">
      <c r="A19" s="47" t="s">
        <v>42</v>
      </c>
      <c r="B19" s="81" t="s">
        <v>1</v>
      </c>
      <c r="C19" s="81" t="s">
        <v>1</v>
      </c>
      <c r="D19" s="81" t="s">
        <v>1</v>
      </c>
      <c r="E19" s="81" t="s">
        <v>1</v>
      </c>
      <c r="F19" s="81" t="s">
        <v>1</v>
      </c>
      <c r="G19" s="81" t="s">
        <v>1</v>
      </c>
      <c r="H19" s="81" t="s">
        <v>1</v>
      </c>
      <c r="I19" s="80"/>
      <c r="J19" s="11"/>
    </row>
    <row r="20" spans="1:10" ht="12.75" customHeight="1">
      <c r="A20" s="8" t="s">
        <v>39</v>
      </c>
      <c r="B20" s="31"/>
      <c r="C20" s="31"/>
      <c r="D20" s="31"/>
      <c r="E20" s="31"/>
      <c r="F20" s="31"/>
      <c r="G20" s="82"/>
      <c r="H20" s="82"/>
      <c r="I20" s="121"/>
      <c r="J20" s="11"/>
    </row>
    <row r="21" spans="1:10" ht="26.25" customHeight="1">
      <c r="A21" s="47" t="s">
        <v>74</v>
      </c>
      <c r="B21" s="31">
        <v>5.5</v>
      </c>
      <c r="C21" s="31">
        <v>1</v>
      </c>
      <c r="D21" s="31">
        <v>6.44</v>
      </c>
      <c r="E21" s="31">
        <v>6.23</v>
      </c>
      <c r="F21" s="31">
        <v>6.44</v>
      </c>
      <c r="G21" s="82">
        <f>F21-E21</f>
        <v>0.20999999999999996</v>
      </c>
      <c r="H21" s="82">
        <f>D21-C21</f>
        <v>5.44</v>
      </c>
      <c r="I21" s="32"/>
      <c r="J21" s="11"/>
    </row>
    <row r="22" spans="1:10" ht="12.75" customHeight="1">
      <c r="A22" s="47" t="s">
        <v>44</v>
      </c>
      <c r="B22" s="31">
        <v>5.01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32"/>
      <c r="J22" s="11"/>
    </row>
    <row r="23" spans="1:10" ht="12.75" customHeight="1">
      <c r="A23" s="47" t="s">
        <v>21</v>
      </c>
      <c r="B23" s="31">
        <v>6.5</v>
      </c>
      <c r="C23" s="31" t="s">
        <v>1</v>
      </c>
      <c r="D23" s="31">
        <v>6.594917547619447</v>
      </c>
      <c r="E23" s="31">
        <v>6.4494559665025495</v>
      </c>
      <c r="F23" s="31">
        <v>6.759243626153183</v>
      </c>
      <c r="G23" s="82">
        <f>F23-E23</f>
        <v>0.3097876596506337</v>
      </c>
      <c r="H23" s="82">
        <f>D23</f>
        <v>6.594917547619447</v>
      </c>
      <c r="I23" s="32"/>
      <c r="J23" s="11"/>
    </row>
    <row r="24" spans="1:10" ht="26.25" customHeight="1">
      <c r="A24" s="47" t="s">
        <v>75</v>
      </c>
      <c r="B24" s="31">
        <v>6.6</v>
      </c>
      <c r="C24" s="31">
        <v>1.22</v>
      </c>
      <c r="D24" s="31">
        <v>7.73</v>
      </c>
      <c r="E24" s="31" t="s">
        <v>1</v>
      </c>
      <c r="F24" s="31">
        <v>7.73</v>
      </c>
      <c r="G24" s="82" t="s">
        <v>1</v>
      </c>
      <c r="H24" s="82">
        <f>D24-C24</f>
        <v>6.510000000000001</v>
      </c>
      <c r="I24" s="32"/>
      <c r="J24" s="11"/>
    </row>
    <row r="25" spans="1:10" ht="12.75" customHeight="1">
      <c r="A25" s="47" t="s">
        <v>42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31" t="s">
        <v>1</v>
      </c>
      <c r="H25" s="31" t="s">
        <v>1</v>
      </c>
      <c r="J25" s="11"/>
    </row>
    <row r="26" ht="15" customHeight="1">
      <c r="A26" s="2" t="s">
        <v>104</v>
      </c>
    </row>
    <row r="27" ht="15" customHeight="1"/>
    <row r="28" spans="1:2" ht="15" customHeight="1">
      <c r="A28" s="42" t="s">
        <v>98</v>
      </c>
      <c r="B28" s="1"/>
    </row>
    <row r="29" spans="1:7" s="6" customFormat="1" ht="12.75" customHeight="1">
      <c r="A29" s="5" t="s">
        <v>0</v>
      </c>
      <c r="B29" s="5"/>
      <c r="C29" s="7"/>
      <c r="D29" s="7"/>
      <c r="E29" s="7"/>
      <c r="F29" s="7"/>
      <c r="G29" s="7"/>
    </row>
    <row r="30" spans="1:8" ht="26.25" customHeight="1">
      <c r="A30" s="57"/>
      <c r="B30" s="55" t="s">
        <v>105</v>
      </c>
      <c r="C30" s="55" t="s">
        <v>108</v>
      </c>
      <c r="D30" s="55" t="s">
        <v>109</v>
      </c>
      <c r="E30" s="55">
        <v>40544</v>
      </c>
      <c r="F30" s="55">
        <v>40575</v>
      </c>
      <c r="G30" s="60" t="s">
        <v>2</v>
      </c>
      <c r="H30" s="60" t="s">
        <v>3</v>
      </c>
    </row>
    <row r="31" spans="1:9" ht="23.25" customHeight="1">
      <c r="A31" s="8" t="s">
        <v>13</v>
      </c>
      <c r="B31" s="115">
        <f>SUM(B32:B35)</f>
        <v>11922</v>
      </c>
      <c r="C31" s="115">
        <v>3360</v>
      </c>
      <c r="D31" s="115">
        <f>SUM(D32:D34)</f>
        <v>4974</v>
      </c>
      <c r="E31" s="115">
        <f>SUM(E32:E34)</f>
        <v>2230</v>
      </c>
      <c r="F31" s="115">
        <f>SUM(F32:F34)</f>
        <v>2744</v>
      </c>
      <c r="G31" s="82">
        <f>F31-E31</f>
        <v>514</v>
      </c>
      <c r="H31" s="82">
        <f>D31-C31</f>
        <v>1614</v>
      </c>
      <c r="I31" s="9"/>
    </row>
    <row r="32" spans="1:15" ht="12.75" customHeight="1">
      <c r="A32" s="51" t="s">
        <v>31</v>
      </c>
      <c r="B32" s="101">
        <v>2036</v>
      </c>
      <c r="C32" s="101">
        <v>700</v>
      </c>
      <c r="D32" s="101">
        <v>800</v>
      </c>
      <c r="E32" s="101">
        <v>400</v>
      </c>
      <c r="F32" s="101">
        <v>400</v>
      </c>
      <c r="G32" s="82">
        <f aca="true" t="shared" si="0" ref="G32:G52">F32-E32</f>
        <v>0</v>
      </c>
      <c r="H32" s="82">
        <f aca="true" t="shared" si="1" ref="H32:H52">D32-C32</f>
        <v>100</v>
      </c>
      <c r="I32" s="9"/>
      <c r="M32" s="106"/>
      <c r="N32" s="106"/>
      <c r="O32" s="106"/>
    </row>
    <row r="33" spans="1:15" ht="12.75" customHeight="1">
      <c r="A33" s="51" t="s">
        <v>32</v>
      </c>
      <c r="B33" s="101">
        <v>2396</v>
      </c>
      <c r="C33" s="101">
        <v>820</v>
      </c>
      <c r="D33" s="101">
        <v>1500</v>
      </c>
      <c r="E33" s="101">
        <v>720</v>
      </c>
      <c r="F33" s="101">
        <v>780</v>
      </c>
      <c r="G33" s="82">
        <f t="shared" si="0"/>
        <v>60</v>
      </c>
      <c r="H33" s="82">
        <f t="shared" si="1"/>
        <v>680</v>
      </c>
      <c r="I33" s="9"/>
      <c r="M33" s="106"/>
      <c r="N33" s="106"/>
      <c r="O33" s="106"/>
    </row>
    <row r="34" spans="1:15" ht="12.75" customHeight="1">
      <c r="A34" s="51" t="s">
        <v>33</v>
      </c>
      <c r="B34" s="101">
        <v>7490</v>
      </c>
      <c r="C34" s="101">
        <v>1840</v>
      </c>
      <c r="D34" s="101">
        <v>2674</v>
      </c>
      <c r="E34" s="101">
        <v>1110</v>
      </c>
      <c r="F34" s="101">
        <v>1564</v>
      </c>
      <c r="G34" s="82">
        <f t="shared" si="0"/>
        <v>454</v>
      </c>
      <c r="H34" s="82">
        <f t="shared" si="1"/>
        <v>834</v>
      </c>
      <c r="I34" s="9"/>
      <c r="M34" s="106"/>
      <c r="N34" s="106"/>
      <c r="O34" s="106"/>
    </row>
    <row r="35" spans="1:15" ht="12.75" customHeight="1" hidden="1">
      <c r="A35" s="51" t="s">
        <v>34</v>
      </c>
      <c r="B35" s="102">
        <v>0</v>
      </c>
      <c r="C35" s="102">
        <v>0</v>
      </c>
      <c r="D35" s="101" t="s">
        <v>1</v>
      </c>
      <c r="E35" s="102">
        <v>0</v>
      </c>
      <c r="F35" s="102">
        <v>0</v>
      </c>
      <c r="G35" s="102">
        <v>0</v>
      </c>
      <c r="H35" s="102">
        <v>0</v>
      </c>
      <c r="I35" s="9"/>
      <c r="M35" s="106"/>
      <c r="N35" s="106"/>
      <c r="O35" s="106"/>
    </row>
    <row r="36" spans="1:15" ht="12.75" customHeight="1" hidden="1">
      <c r="A36" s="51" t="s">
        <v>35</v>
      </c>
      <c r="B36" s="131">
        <v>0</v>
      </c>
      <c r="C36" s="131">
        <v>0</v>
      </c>
      <c r="D36" s="126"/>
      <c r="E36" s="126">
        <v>0</v>
      </c>
      <c r="F36" s="126"/>
      <c r="G36" s="82">
        <f t="shared" si="0"/>
        <v>0</v>
      </c>
      <c r="H36" s="82">
        <f t="shared" si="1"/>
        <v>0</v>
      </c>
      <c r="I36" s="9"/>
      <c r="M36" s="106"/>
      <c r="N36" s="106"/>
      <c r="O36" s="106"/>
    </row>
    <row r="37" spans="1:15" ht="12.75" customHeight="1">
      <c r="A37" s="8" t="s">
        <v>12</v>
      </c>
      <c r="B37" s="115">
        <f>SUM(B38:B41)</f>
        <v>13328.2</v>
      </c>
      <c r="C37" s="115">
        <v>5051</v>
      </c>
      <c r="D37" s="115">
        <f>SUM(D38:D40)</f>
        <v>4547.8</v>
      </c>
      <c r="E37" s="115">
        <f>SUM(E38:E40)</f>
        <v>2238.2</v>
      </c>
      <c r="F37" s="115">
        <f>SUM(F38:F40)</f>
        <v>2309.6000000000004</v>
      </c>
      <c r="G37" s="82">
        <f t="shared" si="0"/>
        <v>71.40000000000055</v>
      </c>
      <c r="H37" s="82">
        <f t="shared" si="1"/>
        <v>-503.1999999999998</v>
      </c>
      <c r="I37" s="9"/>
      <c r="M37" s="106"/>
      <c r="N37" s="106"/>
      <c r="O37" s="106"/>
    </row>
    <row r="38" spans="1:15" ht="12.75" customHeight="1">
      <c r="A38" s="51" t="s">
        <v>31</v>
      </c>
      <c r="B38" s="101">
        <v>2974.5</v>
      </c>
      <c r="C38" s="101">
        <v>1318.5</v>
      </c>
      <c r="D38" s="101">
        <v>1091.4</v>
      </c>
      <c r="E38" s="101">
        <v>530.3</v>
      </c>
      <c r="F38" s="101">
        <v>561.1</v>
      </c>
      <c r="G38" s="82">
        <f t="shared" si="0"/>
        <v>30.800000000000068</v>
      </c>
      <c r="H38" s="82">
        <f t="shared" si="1"/>
        <v>-227.0999999999999</v>
      </c>
      <c r="I38" s="9"/>
      <c r="M38" s="106"/>
      <c r="N38" s="106"/>
      <c r="O38" s="106"/>
    </row>
    <row r="39" spans="1:15" ht="12.75" customHeight="1">
      <c r="A39" s="51" t="s">
        <v>32</v>
      </c>
      <c r="B39" s="101">
        <v>2892.7</v>
      </c>
      <c r="C39" s="101">
        <v>1410.9</v>
      </c>
      <c r="D39" s="101">
        <v>1699.6</v>
      </c>
      <c r="E39" s="101">
        <v>808.3</v>
      </c>
      <c r="F39" s="101">
        <v>891.3</v>
      </c>
      <c r="G39" s="82">
        <f t="shared" si="0"/>
        <v>83</v>
      </c>
      <c r="H39" s="82">
        <f t="shared" si="1"/>
        <v>288.6999999999998</v>
      </c>
      <c r="I39" s="9"/>
      <c r="M39" s="106"/>
      <c r="N39" s="106"/>
      <c r="O39" s="106"/>
    </row>
    <row r="40" spans="1:15" ht="12.75" customHeight="1">
      <c r="A40" s="51" t="s">
        <v>33</v>
      </c>
      <c r="B40" s="101">
        <v>7461</v>
      </c>
      <c r="C40" s="101">
        <v>2321.6</v>
      </c>
      <c r="D40" s="101">
        <v>1756.8</v>
      </c>
      <c r="E40" s="101">
        <v>899.6</v>
      </c>
      <c r="F40" s="101">
        <v>857.2</v>
      </c>
      <c r="G40" s="82">
        <f t="shared" si="0"/>
        <v>-42.39999999999998</v>
      </c>
      <c r="H40" s="82">
        <f t="shared" si="1"/>
        <v>-564.8</v>
      </c>
      <c r="I40" s="9"/>
      <c r="M40" s="106"/>
      <c r="N40" s="106"/>
      <c r="O40" s="106"/>
    </row>
    <row r="41" spans="1:15" ht="12.75" customHeight="1" hidden="1">
      <c r="A41" s="51" t="s">
        <v>34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9"/>
      <c r="M41" s="106"/>
      <c r="N41" s="106"/>
      <c r="O41" s="106"/>
    </row>
    <row r="42" spans="1:15" ht="12.75" customHeight="1" hidden="1">
      <c r="A42" s="51" t="s">
        <v>35</v>
      </c>
      <c r="B42" s="131">
        <v>0</v>
      </c>
      <c r="C42" s="131">
        <v>0</v>
      </c>
      <c r="D42" s="126"/>
      <c r="E42" s="126">
        <v>0</v>
      </c>
      <c r="F42" s="126"/>
      <c r="G42" s="82">
        <f t="shared" si="0"/>
        <v>0</v>
      </c>
      <c r="H42" s="82">
        <f t="shared" si="1"/>
        <v>0</v>
      </c>
      <c r="I42" s="9"/>
      <c r="M42" s="106"/>
      <c r="N42" s="106"/>
      <c r="O42" s="106"/>
    </row>
    <row r="43" spans="1:15" ht="12.75" customHeight="1">
      <c r="A43" s="8" t="s">
        <v>14</v>
      </c>
      <c r="B43" s="115">
        <f>SUM(B44:B47)</f>
        <v>8924</v>
      </c>
      <c r="C43" s="115">
        <v>3134.5</v>
      </c>
      <c r="D43" s="115">
        <f>SUM(D44:D46)</f>
        <v>3212.2000000000003</v>
      </c>
      <c r="E43" s="115">
        <f>SUM(E44:E46)</f>
        <v>1560.1</v>
      </c>
      <c r="F43" s="115">
        <f>SUM(F44:F46)</f>
        <v>1652.1</v>
      </c>
      <c r="G43" s="82">
        <f t="shared" si="0"/>
        <v>92</v>
      </c>
      <c r="H43" s="82">
        <f t="shared" si="1"/>
        <v>77.70000000000027</v>
      </c>
      <c r="M43" s="106"/>
      <c r="N43" s="106"/>
      <c r="O43" s="106"/>
    </row>
    <row r="44" spans="1:15" ht="12.75" customHeight="1">
      <c r="A44" s="51" t="s">
        <v>31</v>
      </c>
      <c r="B44" s="101">
        <v>1772.5</v>
      </c>
      <c r="C44" s="101">
        <v>700</v>
      </c>
      <c r="D44" s="101">
        <v>770.1</v>
      </c>
      <c r="E44" s="101">
        <v>370.1</v>
      </c>
      <c r="F44" s="101">
        <v>400</v>
      </c>
      <c r="G44" s="82">
        <f t="shared" si="0"/>
        <v>29.899999999999977</v>
      </c>
      <c r="H44" s="82">
        <f t="shared" si="1"/>
        <v>70.10000000000002</v>
      </c>
      <c r="M44" s="106"/>
      <c r="N44" s="106"/>
      <c r="O44" s="106"/>
    </row>
    <row r="45" spans="1:15" ht="12.75" customHeight="1">
      <c r="A45" s="51" t="s">
        <v>32</v>
      </c>
      <c r="B45" s="101">
        <v>1871.7</v>
      </c>
      <c r="C45" s="101">
        <v>813.5</v>
      </c>
      <c r="D45" s="101">
        <v>1101.2</v>
      </c>
      <c r="E45" s="101">
        <v>598.2</v>
      </c>
      <c r="F45" s="101">
        <v>503</v>
      </c>
      <c r="G45" s="82">
        <f t="shared" si="0"/>
        <v>-95.20000000000005</v>
      </c>
      <c r="H45" s="82">
        <f t="shared" si="1"/>
        <v>287.70000000000005</v>
      </c>
      <c r="M45" s="106"/>
      <c r="N45" s="106"/>
      <c r="O45" s="106"/>
    </row>
    <row r="46" spans="1:15" ht="12.75" customHeight="1">
      <c r="A46" s="51" t="s">
        <v>33</v>
      </c>
      <c r="B46" s="101">
        <v>5279.8</v>
      </c>
      <c r="C46" s="101">
        <v>1621</v>
      </c>
      <c r="D46" s="101">
        <v>1340.9</v>
      </c>
      <c r="E46" s="101">
        <v>591.8</v>
      </c>
      <c r="F46" s="101">
        <v>749.1</v>
      </c>
      <c r="G46" s="82">
        <f t="shared" si="0"/>
        <v>157.30000000000007</v>
      </c>
      <c r="H46" s="82">
        <f t="shared" si="1"/>
        <v>-280.0999999999999</v>
      </c>
      <c r="M46" s="106"/>
      <c r="N46" s="106"/>
      <c r="O46" s="106"/>
    </row>
    <row r="47" spans="1:15" ht="12.75" customHeight="1" hidden="1">
      <c r="A47" s="51" t="s">
        <v>34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M47" s="106"/>
      <c r="N47" s="106"/>
      <c r="O47" s="106"/>
    </row>
    <row r="48" spans="1:15" ht="12.75" customHeight="1" hidden="1">
      <c r="A48" s="51" t="s">
        <v>35</v>
      </c>
      <c r="B48" s="131">
        <v>0</v>
      </c>
      <c r="C48" s="131">
        <v>0</v>
      </c>
      <c r="D48" s="102"/>
      <c r="E48" s="126">
        <v>0</v>
      </c>
      <c r="F48" s="126"/>
      <c r="G48" s="82">
        <f t="shared" si="0"/>
        <v>0</v>
      </c>
      <c r="H48" s="82">
        <f t="shared" si="1"/>
        <v>0</v>
      </c>
      <c r="M48" s="106"/>
      <c r="N48" s="106"/>
      <c r="O48" s="106"/>
    </row>
    <row r="49" spans="1:15" ht="23.25" customHeight="1">
      <c r="A49" s="8" t="s">
        <v>15</v>
      </c>
      <c r="B49" s="122">
        <v>2.648303465838685</v>
      </c>
      <c r="C49" s="122">
        <v>0.8263017096703518</v>
      </c>
      <c r="D49" s="122">
        <v>5.7910486419352</v>
      </c>
      <c r="E49" s="122">
        <v>5.601441773827593</v>
      </c>
      <c r="F49" s="122">
        <v>5.9806555100428085</v>
      </c>
      <c r="G49" s="82">
        <f t="shared" si="0"/>
        <v>0.3792137362152159</v>
      </c>
      <c r="H49" s="82">
        <f t="shared" si="1"/>
        <v>4.964746932264848</v>
      </c>
      <c r="J49" s="68"/>
      <c r="K49" s="68"/>
      <c r="L49" s="68"/>
      <c r="M49" s="106"/>
      <c r="N49" s="106"/>
      <c r="O49" s="106"/>
    </row>
    <row r="50" spans="1:15" ht="12" customHeight="1">
      <c r="A50" s="51" t="s">
        <v>31</v>
      </c>
      <c r="B50" s="97">
        <v>1.9135067535739185</v>
      </c>
      <c r="C50" s="97">
        <v>0.4706171999610902</v>
      </c>
      <c r="D50" s="98">
        <v>4.502412796638912</v>
      </c>
      <c r="E50" s="98">
        <v>4.500884472209859</v>
      </c>
      <c r="F50" s="98">
        <v>4.503941121067965</v>
      </c>
      <c r="G50" s="82">
        <f t="shared" si="0"/>
        <v>0.0030566488581058593</v>
      </c>
      <c r="H50" s="82">
        <f t="shared" si="1"/>
        <v>4.031795596677822</v>
      </c>
      <c r="J50" s="68"/>
      <c r="K50" s="68"/>
      <c r="L50" s="68"/>
      <c r="M50" s="106"/>
      <c r="N50" s="106"/>
      <c r="O50" s="106"/>
    </row>
    <row r="51" spans="1:15" ht="12" customHeight="1">
      <c r="A51" s="51" t="s">
        <v>32</v>
      </c>
      <c r="B51" s="97">
        <v>2.250232631529606</v>
      </c>
      <c r="C51" s="97">
        <v>0.6790567036091041</v>
      </c>
      <c r="D51" s="98">
        <v>6.007792584469752</v>
      </c>
      <c r="E51" s="98">
        <v>5.63431581627797</v>
      </c>
      <c r="F51" s="98">
        <v>6.381269352661534</v>
      </c>
      <c r="G51" s="82">
        <f t="shared" si="0"/>
        <v>0.7469535363835647</v>
      </c>
      <c r="H51" s="82">
        <f t="shared" si="1"/>
        <v>5.3287358808606475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33</v>
      </c>
      <c r="B52" s="97">
        <v>2.82091884334991</v>
      </c>
      <c r="C52" s="97">
        <v>1.052523644048125</v>
      </c>
      <c r="D52" s="97">
        <v>6.378330277788973</v>
      </c>
      <c r="E52" s="97">
        <v>6.256478957225542</v>
      </c>
      <c r="F52" s="97">
        <v>6.5001815983524045</v>
      </c>
      <c r="G52" s="82">
        <f t="shared" si="0"/>
        <v>0.24370264112686257</v>
      </c>
      <c r="H52" s="82">
        <f t="shared" si="1"/>
        <v>5.325806633740848</v>
      </c>
      <c r="J52" s="68"/>
      <c r="K52" s="68"/>
      <c r="L52" s="68"/>
      <c r="M52" s="106"/>
      <c r="N52" s="106"/>
      <c r="O52" s="106"/>
    </row>
    <row r="53" spans="1:15" ht="12" customHeight="1" hidden="1">
      <c r="A53" s="51" t="s">
        <v>34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J53" s="68"/>
      <c r="K53" s="68"/>
      <c r="L53" s="68"/>
      <c r="M53" s="106"/>
      <c r="N53" s="106"/>
      <c r="O53" s="106"/>
    </row>
    <row r="54" spans="1:8" ht="12" customHeight="1" hidden="1">
      <c r="A54" s="51" t="s">
        <v>35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</row>
    <row r="55" ht="13.5" customHeight="1">
      <c r="E55" s="9"/>
    </row>
    <row r="56" ht="13.5" customHeight="1"/>
    <row r="57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100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105</v>
      </c>
      <c r="C3" s="55" t="s">
        <v>108</v>
      </c>
      <c r="D3" s="55" t="s">
        <v>109</v>
      </c>
      <c r="E3" s="55">
        <v>40544</v>
      </c>
      <c r="F3" s="55">
        <v>40575</v>
      </c>
      <c r="G3" s="60" t="s">
        <v>2</v>
      </c>
      <c r="H3" s="60" t="s">
        <v>3</v>
      </c>
      <c r="I3"/>
    </row>
    <row r="4" spans="1:15" ht="12.75" customHeight="1">
      <c r="A4" s="66" t="s">
        <v>67</v>
      </c>
      <c r="B4" s="103">
        <f>SUM(B5:B7)</f>
        <v>4695</v>
      </c>
      <c r="C4" s="103">
        <v>615</v>
      </c>
      <c r="D4" s="103">
        <f>SUM(D5:D7)</f>
        <v>830</v>
      </c>
      <c r="E4" s="103">
        <f>SUM(E5:E7)</f>
        <v>430</v>
      </c>
      <c r="F4" s="103">
        <f>SUM(F5:F7)</f>
        <v>400</v>
      </c>
      <c r="G4" s="82">
        <f>F4-E4</f>
        <v>-30</v>
      </c>
      <c r="H4" s="82">
        <f>+D4-C4</f>
        <v>215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75</v>
      </c>
      <c r="D5" s="100">
        <v>130</v>
      </c>
      <c r="E5" s="100">
        <v>70</v>
      </c>
      <c r="F5" s="100">
        <v>60</v>
      </c>
      <c r="G5" s="82">
        <f aca="true" t="shared" si="0" ref="G5:G25">F5-E5</f>
        <v>-10</v>
      </c>
      <c r="H5" s="82">
        <f aca="true" t="shared" si="1" ref="H5:H25">+D5-C5</f>
        <v>55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120</v>
      </c>
      <c r="D6" s="100">
        <v>180</v>
      </c>
      <c r="E6" s="100">
        <v>80</v>
      </c>
      <c r="F6" s="100">
        <v>100</v>
      </c>
      <c r="G6" s="82">
        <f t="shared" si="0"/>
        <v>20</v>
      </c>
      <c r="H6" s="82">
        <f t="shared" si="1"/>
        <v>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420</v>
      </c>
      <c r="D7" s="100">
        <v>520</v>
      </c>
      <c r="E7" s="100">
        <v>280</v>
      </c>
      <c r="F7" s="100">
        <v>240</v>
      </c>
      <c r="G7" s="82">
        <f t="shared" si="0"/>
        <v>-40</v>
      </c>
      <c r="H7" s="82">
        <f t="shared" si="1"/>
        <v>100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30">
        <v>0</v>
      </c>
      <c r="C8" s="130">
        <v>0</v>
      </c>
      <c r="D8" s="101"/>
      <c r="E8" s="130">
        <v>0</v>
      </c>
      <c r="F8" s="130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30">
        <v>0</v>
      </c>
      <c r="C9" s="130">
        <v>0</v>
      </c>
      <c r="D9" s="101"/>
      <c r="E9" s="130">
        <v>0</v>
      </c>
      <c r="F9" s="130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69</v>
      </c>
      <c r="B10" s="103">
        <f>SUM(B11:B13)</f>
        <v>6357.528299999999</v>
      </c>
      <c r="C10" s="103">
        <v>1714.1533</v>
      </c>
      <c r="D10" s="103">
        <f>SUM(D11:D13)</f>
        <v>825.722</v>
      </c>
      <c r="E10" s="103">
        <f>SUM(E11:E13)</f>
        <v>525.98</v>
      </c>
      <c r="F10" s="103">
        <f>SUM(F11:F13)</f>
        <v>299.742</v>
      </c>
      <c r="G10" s="82">
        <f t="shared" si="0"/>
        <v>-226.238</v>
      </c>
      <c r="H10" s="82">
        <f t="shared" si="1"/>
        <v>-888.4313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193.6262</v>
      </c>
      <c r="D11" s="100">
        <v>92.4</v>
      </c>
      <c r="E11" s="100">
        <v>58.8</v>
      </c>
      <c r="F11" s="100">
        <v>33.6</v>
      </c>
      <c r="G11" s="82">
        <f t="shared" si="0"/>
        <v>-25.199999999999996</v>
      </c>
      <c r="H11" s="82">
        <f t="shared" si="1"/>
        <v>-101.2262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365.279</v>
      </c>
      <c r="D12" s="100">
        <v>193.152</v>
      </c>
      <c r="E12" s="100">
        <v>131.5</v>
      </c>
      <c r="F12" s="100">
        <v>61.652</v>
      </c>
      <c r="G12" s="82">
        <f t="shared" si="0"/>
        <v>-69.848</v>
      </c>
      <c r="H12" s="82">
        <f t="shared" si="1"/>
        <v>-172.127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1155.2481</v>
      </c>
      <c r="D13" s="100">
        <v>540.17</v>
      </c>
      <c r="E13" s="100">
        <v>335.68</v>
      </c>
      <c r="F13" s="100">
        <v>204.49</v>
      </c>
      <c r="G13" s="82">
        <f t="shared" si="0"/>
        <v>-131.19</v>
      </c>
      <c r="H13" s="82">
        <f t="shared" si="1"/>
        <v>-615.0781000000001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30">
        <v>0</v>
      </c>
      <c r="C14" s="130">
        <v>0</v>
      </c>
      <c r="D14" s="101"/>
      <c r="E14" s="130">
        <v>0</v>
      </c>
      <c r="F14" s="130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30">
        <v>0</v>
      </c>
      <c r="C15" s="130">
        <v>0</v>
      </c>
      <c r="D15" s="101"/>
      <c r="E15" s="130">
        <v>0</v>
      </c>
      <c r="F15" s="130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70</v>
      </c>
      <c r="B16" s="103">
        <f>SUM(B17:B19)</f>
        <v>3527.3991</v>
      </c>
      <c r="C16" s="103">
        <v>615</v>
      </c>
      <c r="D16" s="103">
        <f>SUM(D17:D19)</f>
        <v>537.3820000000001</v>
      </c>
      <c r="E16" s="103">
        <f>SUM(E17:E19)</f>
        <v>272.75</v>
      </c>
      <c r="F16" s="103">
        <f>SUM(F17:F19)</f>
        <v>264.632</v>
      </c>
      <c r="G16" s="82">
        <f t="shared" si="0"/>
        <v>-8.117999999999995</v>
      </c>
      <c r="H16" s="82">
        <f t="shared" si="1"/>
        <v>-77.61799999999994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75</v>
      </c>
      <c r="D17" s="100">
        <v>17.75</v>
      </c>
      <c r="E17" s="100">
        <v>17.75</v>
      </c>
      <c r="F17" s="100">
        <v>0</v>
      </c>
      <c r="G17" s="82">
        <f t="shared" si="0"/>
        <v>-17.75</v>
      </c>
      <c r="H17" s="82">
        <f t="shared" si="1"/>
        <v>-57.25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120</v>
      </c>
      <c r="D18" s="100">
        <v>141.642</v>
      </c>
      <c r="E18" s="100">
        <v>80</v>
      </c>
      <c r="F18" s="100">
        <v>61.642</v>
      </c>
      <c r="G18" s="82">
        <f t="shared" si="0"/>
        <v>-18.357999999999997</v>
      </c>
      <c r="H18" s="82">
        <f t="shared" si="1"/>
        <v>21.641999999999996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420</v>
      </c>
      <c r="D19" s="100">
        <v>377.99</v>
      </c>
      <c r="E19" s="100">
        <v>175</v>
      </c>
      <c r="F19" s="100">
        <v>202.99</v>
      </c>
      <c r="G19" s="82">
        <f t="shared" si="0"/>
        <v>27.99000000000001</v>
      </c>
      <c r="H19" s="82">
        <f t="shared" si="1"/>
        <v>-42.00999999999999</v>
      </c>
      <c r="I19"/>
      <c r="M19" s="107"/>
      <c r="N19" s="107"/>
      <c r="O19" s="107"/>
    </row>
    <row r="20" spans="1:15" ht="12.75" customHeight="1" hidden="1">
      <c r="A20" s="67" t="s">
        <v>37</v>
      </c>
      <c r="B20" s="130">
        <v>0</v>
      </c>
      <c r="C20" s="130">
        <v>0</v>
      </c>
      <c r="D20" s="101"/>
      <c r="E20" s="130">
        <v>0</v>
      </c>
      <c r="F20" s="130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30">
        <v>0</v>
      </c>
      <c r="C21" s="130">
        <v>0</v>
      </c>
      <c r="D21" s="101"/>
      <c r="E21" s="130">
        <v>0</v>
      </c>
      <c r="F21" s="130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68</v>
      </c>
      <c r="B22" s="120">
        <v>10.391453181962047</v>
      </c>
      <c r="C22" s="120">
        <v>6.322114028865383</v>
      </c>
      <c r="D22" s="103">
        <v>12.881706880450166</v>
      </c>
      <c r="E22" s="120">
        <v>12.05599921858601</v>
      </c>
      <c r="F22" s="120">
        <v>13.707414542314321</v>
      </c>
      <c r="G22" s="82">
        <f t="shared" si="0"/>
        <v>1.6514153237283118</v>
      </c>
      <c r="H22" s="82">
        <f t="shared" si="1"/>
        <v>6.559592851584783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1.9088544389802382</v>
      </c>
      <c r="D23" s="99">
        <v>6.334388064805054</v>
      </c>
      <c r="E23" s="99">
        <v>6.334388064805054</v>
      </c>
      <c r="F23" s="111" t="s">
        <v>1</v>
      </c>
      <c r="G23" s="111" t="s">
        <v>1</v>
      </c>
      <c r="H23" s="82">
        <f t="shared" si="1"/>
        <v>4.425533625824816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4.552034068845949</v>
      </c>
      <c r="D24" s="127">
        <v>10.03613262778557</v>
      </c>
      <c r="E24" s="127">
        <v>9.472471956017372</v>
      </c>
      <c r="F24" s="127">
        <v>10.599793299553768</v>
      </c>
      <c r="G24" s="82">
        <f t="shared" si="0"/>
        <v>1.127321343536396</v>
      </c>
      <c r="H24" s="82">
        <f t="shared" si="1"/>
        <v>5.48409855893962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7.594056289282822</v>
      </c>
      <c r="D25" s="99">
        <v>14.234240696180414</v>
      </c>
      <c r="E25" s="99">
        <v>13.817375098500882</v>
      </c>
      <c r="F25" s="99">
        <v>14.651106293859947</v>
      </c>
      <c r="G25" s="82">
        <f t="shared" si="0"/>
        <v>0.8337311953590643</v>
      </c>
      <c r="H25" s="82">
        <f t="shared" si="1"/>
        <v>6.640184406897593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101</v>
      </c>
      <c r="B29" s="1"/>
      <c r="J29"/>
    </row>
    <row r="30" spans="1:7" s="6" customFormat="1" ht="12.75" customHeight="1">
      <c r="A30" s="5" t="s">
        <v>81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105</v>
      </c>
      <c r="C31" s="55" t="s">
        <v>108</v>
      </c>
      <c r="D31" s="55" t="s">
        <v>109</v>
      </c>
      <c r="E31" s="55">
        <v>40544</v>
      </c>
      <c r="F31" s="55">
        <v>40575</v>
      </c>
      <c r="G31" s="60" t="s">
        <v>2</v>
      </c>
      <c r="H31" s="60" t="s">
        <v>3</v>
      </c>
      <c r="I31"/>
    </row>
    <row r="32" spans="1:9" ht="12.75" customHeight="1">
      <c r="A32" s="66" t="s">
        <v>43</v>
      </c>
      <c r="B32" s="76">
        <v>3.681428789991949</v>
      </c>
      <c r="C32" s="76">
        <v>2.2905927570598514</v>
      </c>
      <c r="D32" s="76">
        <v>6.59</v>
      </c>
      <c r="E32" s="76">
        <v>6.73</v>
      </c>
      <c r="F32" s="76">
        <v>6.442704456415551</v>
      </c>
      <c r="G32" s="82">
        <f>F32-E32</f>
        <v>-0.28729554358444975</v>
      </c>
      <c r="H32" s="82">
        <f>D32-C32</f>
        <v>4.299407242940148</v>
      </c>
      <c r="I32"/>
    </row>
    <row r="33" spans="1:9" ht="12.75" customHeight="1">
      <c r="A33" s="34" t="s">
        <v>26</v>
      </c>
      <c r="B33" s="125">
        <v>3.912567765218359</v>
      </c>
      <c r="C33" s="125" t="s">
        <v>1</v>
      </c>
      <c r="D33" s="125">
        <v>6.8</v>
      </c>
      <c r="E33" s="31" t="s">
        <v>1</v>
      </c>
      <c r="F33" s="31">
        <v>6.8</v>
      </c>
      <c r="G33" s="82">
        <f>F33</f>
        <v>6.8</v>
      </c>
      <c r="H33" s="82">
        <f>D33</f>
        <v>6.8</v>
      </c>
      <c r="I33"/>
    </row>
    <row r="34" spans="1:9" ht="12.75" customHeight="1">
      <c r="A34" s="34" t="s">
        <v>27</v>
      </c>
      <c r="B34" s="31">
        <v>3.669576345870872</v>
      </c>
      <c r="C34" s="31">
        <v>2.265365279782161</v>
      </c>
      <c r="D34" s="31">
        <v>6.5279162262696415</v>
      </c>
      <c r="E34" s="31">
        <v>6.68</v>
      </c>
      <c r="F34" s="31">
        <v>6.375832452539283</v>
      </c>
      <c r="G34" s="82">
        <f>F34-E34</f>
        <v>-0.3041675474607164</v>
      </c>
      <c r="H34" s="82">
        <f>D34-C34</f>
        <v>4.2625509464874805</v>
      </c>
      <c r="I34"/>
    </row>
    <row r="35" spans="1:10" ht="12.75" customHeight="1">
      <c r="A35" s="34" t="s">
        <v>28</v>
      </c>
      <c r="B35" s="31">
        <v>3.712248076589671</v>
      </c>
      <c r="C35" s="31">
        <v>2.4100923379760806</v>
      </c>
      <c r="D35" s="31">
        <v>6.9</v>
      </c>
      <c r="E35" s="31">
        <v>6.9</v>
      </c>
      <c r="F35" s="111" t="s">
        <v>1</v>
      </c>
      <c r="G35" s="82">
        <f>-E35</f>
        <v>-6.9</v>
      </c>
      <c r="H35" s="82">
        <f>D35-C35</f>
        <v>4.48990766202392</v>
      </c>
      <c r="I35"/>
      <c r="J35" s="2" t="s">
        <v>85</v>
      </c>
    </row>
    <row r="36" spans="1:9" ht="12.75" customHeight="1">
      <c r="A36" s="34" t="s">
        <v>29</v>
      </c>
      <c r="B36" s="31" t="s">
        <v>1</v>
      </c>
      <c r="C36" s="31" t="s">
        <v>1</v>
      </c>
      <c r="D36" s="31" t="s">
        <v>1</v>
      </c>
      <c r="E36" s="111" t="s">
        <v>1</v>
      </c>
      <c r="F36" s="111" t="s">
        <v>1</v>
      </c>
      <c r="G36" s="82" t="s">
        <v>1</v>
      </c>
      <c r="H36" s="82" t="s">
        <v>1</v>
      </c>
      <c r="I36"/>
    </row>
    <row r="37" spans="1:9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</row>
    <row r="38" spans="1:9" ht="12.75" customHeight="1">
      <c r="A38" s="34" t="s">
        <v>71</v>
      </c>
      <c r="B38" s="111" t="s">
        <v>1</v>
      </c>
      <c r="C38" s="111" t="s">
        <v>1</v>
      </c>
      <c r="D38" s="111" t="s">
        <v>1</v>
      </c>
      <c r="E38" s="31" t="s">
        <v>1</v>
      </c>
      <c r="F38" s="111" t="s">
        <v>1</v>
      </c>
      <c r="G38" s="82" t="s">
        <v>1</v>
      </c>
      <c r="H38" s="82" t="s">
        <v>1</v>
      </c>
      <c r="I38"/>
    </row>
    <row r="39" spans="1:9" ht="12.75" customHeight="1">
      <c r="A39" s="34" t="s">
        <v>72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</row>
    <row r="40" spans="1:9" ht="12.75" customHeight="1">
      <c r="A40" s="34" t="s">
        <v>73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</row>
    <row r="41" spans="1:9" ht="12.75" customHeight="1">
      <c r="A41" s="66" t="s">
        <v>76</v>
      </c>
      <c r="B41" s="76">
        <v>4.536571153186562</v>
      </c>
      <c r="C41" s="76" t="s">
        <v>1</v>
      </c>
      <c r="D41" s="76">
        <v>7</v>
      </c>
      <c r="E41" s="112" t="s">
        <v>1</v>
      </c>
      <c r="F41" s="112">
        <v>7</v>
      </c>
      <c r="G41" s="82">
        <f>F41</f>
        <v>7</v>
      </c>
      <c r="H41" s="82">
        <f>D41</f>
        <v>7</v>
      </c>
      <c r="I41"/>
    </row>
    <row r="42" spans="1:9" ht="12.75" customHeight="1">
      <c r="A42" s="34" t="s">
        <v>26</v>
      </c>
      <c r="B42" s="31" t="s">
        <v>1</v>
      </c>
      <c r="C42" s="31" t="s">
        <v>1</v>
      </c>
      <c r="D42" s="111" t="s">
        <v>1</v>
      </c>
      <c r="E42" s="111" t="s">
        <v>1</v>
      </c>
      <c r="F42" s="111" t="s">
        <v>1</v>
      </c>
      <c r="G42" s="82" t="s">
        <v>1</v>
      </c>
      <c r="H42" s="82" t="s">
        <v>1</v>
      </c>
      <c r="I42"/>
    </row>
    <row r="43" spans="1:9" ht="12.75" customHeight="1">
      <c r="A43" s="34" t="s">
        <v>27</v>
      </c>
      <c r="B43" s="31">
        <v>4.75024328081557</v>
      </c>
      <c r="C43" s="31" t="s">
        <v>1</v>
      </c>
      <c r="D43" s="31">
        <v>7</v>
      </c>
      <c r="E43" s="31" t="s">
        <v>1</v>
      </c>
      <c r="F43" s="31">
        <v>7</v>
      </c>
      <c r="G43" s="82">
        <f>F43</f>
        <v>7</v>
      </c>
      <c r="H43" s="82">
        <f>D43</f>
        <v>7</v>
      </c>
      <c r="I43"/>
    </row>
    <row r="44" spans="1:9" ht="12.75" customHeight="1">
      <c r="A44" s="34" t="s">
        <v>28</v>
      </c>
      <c r="B44" s="31">
        <v>4.222222222222222</v>
      </c>
      <c r="C44" s="31" t="s">
        <v>1</v>
      </c>
      <c r="D44" s="111" t="s">
        <v>1</v>
      </c>
      <c r="E44" s="31" t="s">
        <v>1</v>
      </c>
      <c r="F44" s="111" t="s">
        <v>1</v>
      </c>
      <c r="G44" s="82" t="s">
        <v>1</v>
      </c>
      <c r="H44" s="82" t="s">
        <v>1</v>
      </c>
      <c r="I44"/>
    </row>
    <row r="45" spans="1:9" ht="12.75" customHeight="1">
      <c r="A45" s="34" t="s">
        <v>29</v>
      </c>
      <c r="B45" s="31">
        <v>5</v>
      </c>
      <c r="C45" s="31" t="s">
        <v>1</v>
      </c>
      <c r="D45" s="111" t="s">
        <v>1</v>
      </c>
      <c r="E45" s="31" t="s">
        <v>1</v>
      </c>
      <c r="F45" s="111" t="s">
        <v>1</v>
      </c>
      <c r="G45" s="82" t="s">
        <v>1</v>
      </c>
      <c r="H45" s="82" t="s">
        <v>1</v>
      </c>
      <c r="I45"/>
    </row>
    <row r="46" spans="1:9" ht="12.75" customHeight="1">
      <c r="A46" s="34" t="s">
        <v>30</v>
      </c>
      <c r="B46" s="31" t="s">
        <v>1</v>
      </c>
      <c r="C46" s="31" t="s">
        <v>1</v>
      </c>
      <c r="D46" s="111" t="s">
        <v>1</v>
      </c>
      <c r="E46" s="111" t="s">
        <v>1</v>
      </c>
      <c r="F46" s="111" t="s">
        <v>1</v>
      </c>
      <c r="G46" s="82" t="s">
        <v>1</v>
      </c>
      <c r="H46" s="82" t="s">
        <v>1</v>
      </c>
      <c r="I46"/>
    </row>
    <row r="47" spans="1:9" ht="12.75" customHeight="1">
      <c r="A47" s="34" t="s">
        <v>71</v>
      </c>
      <c r="B47" s="31" t="s">
        <v>1</v>
      </c>
      <c r="C47" s="3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</row>
    <row r="48" spans="1:9" ht="12.75" customHeight="1">
      <c r="A48" s="34" t="s">
        <v>72</v>
      </c>
      <c r="B48" s="31" t="s">
        <v>1</v>
      </c>
      <c r="C48" s="31" t="s">
        <v>1</v>
      </c>
      <c r="D48" s="111" t="s">
        <v>1</v>
      </c>
      <c r="E48" s="31" t="s">
        <v>1</v>
      </c>
      <c r="F48" s="111" t="s">
        <v>1</v>
      </c>
      <c r="G48" s="82" t="s">
        <v>1</v>
      </c>
      <c r="H48" s="82" t="s">
        <v>1</v>
      </c>
      <c r="I48"/>
    </row>
    <row r="49" spans="1:9" ht="12.75" customHeight="1">
      <c r="A49" s="34" t="s">
        <v>73</v>
      </c>
      <c r="B49" s="31" t="s">
        <v>1</v>
      </c>
      <c r="C49" s="31" t="s">
        <v>1</v>
      </c>
      <c r="D49" s="111" t="s">
        <v>1</v>
      </c>
      <c r="E49" s="31" t="s">
        <v>1</v>
      </c>
      <c r="F49" s="111" t="s">
        <v>1</v>
      </c>
      <c r="G49" s="82" t="s">
        <v>1</v>
      </c>
      <c r="H49" s="82" t="s">
        <v>1</v>
      </c>
      <c r="I49"/>
    </row>
    <row r="50" spans="1:9" ht="12.75" customHeight="1">
      <c r="A50" s="66" t="s">
        <v>77</v>
      </c>
      <c r="B50" s="77">
        <v>2.90827846254134</v>
      </c>
      <c r="C50" s="77">
        <v>1</v>
      </c>
      <c r="D50" s="77">
        <v>1</v>
      </c>
      <c r="E50" s="112" t="s">
        <v>1</v>
      </c>
      <c r="F50" s="112">
        <v>1</v>
      </c>
      <c r="G50" s="82">
        <f>F50</f>
        <v>1</v>
      </c>
      <c r="H50" s="82">
        <f>D50-C50</f>
        <v>0</v>
      </c>
      <c r="I50"/>
    </row>
    <row r="51" spans="1:9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31" t="s">
        <v>1</v>
      </c>
      <c r="F51" s="111" t="s">
        <v>1</v>
      </c>
      <c r="G51" s="82" t="s">
        <v>1</v>
      </c>
      <c r="H51" s="82" t="s">
        <v>1</v>
      </c>
      <c r="I51"/>
    </row>
    <row r="52" spans="1:9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 t="s">
        <v>1</v>
      </c>
      <c r="F52" s="31">
        <v>1</v>
      </c>
      <c r="G52" s="82">
        <f>F52</f>
        <v>1</v>
      </c>
      <c r="H52" s="82">
        <f>D52-C52</f>
        <v>0</v>
      </c>
      <c r="I52"/>
    </row>
    <row r="53" spans="1:9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31" t="s">
        <v>1</v>
      </c>
      <c r="F53" s="111" t="s">
        <v>1</v>
      </c>
      <c r="G53" s="82" t="s">
        <v>1</v>
      </c>
      <c r="H53" s="82" t="s">
        <v>1</v>
      </c>
      <c r="I53"/>
    </row>
    <row r="54" spans="1:9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31" t="s">
        <v>1</v>
      </c>
      <c r="F54" s="111" t="s">
        <v>1</v>
      </c>
      <c r="G54" s="82" t="s">
        <v>1</v>
      </c>
      <c r="H54" s="82" t="s">
        <v>1</v>
      </c>
      <c r="I54"/>
    </row>
    <row r="55" spans="1:9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31" t="s">
        <v>1</v>
      </c>
      <c r="F55" s="111" t="s">
        <v>1</v>
      </c>
      <c r="G55" s="82" t="s">
        <v>1</v>
      </c>
      <c r="H55" s="82" t="s">
        <v>1</v>
      </c>
      <c r="I55"/>
    </row>
    <row r="56" spans="1:9" ht="12.75" customHeight="1">
      <c r="A56" s="34" t="s">
        <v>71</v>
      </c>
      <c r="B56" s="31" t="s">
        <v>1</v>
      </c>
      <c r="C56" s="31" t="s">
        <v>1</v>
      </c>
      <c r="D56" s="31" t="s">
        <v>1</v>
      </c>
      <c r="E56" s="31" t="s">
        <v>1</v>
      </c>
      <c r="F56" s="111" t="s">
        <v>1</v>
      </c>
      <c r="G56" s="82" t="s">
        <v>1</v>
      </c>
      <c r="H56" s="82" t="s">
        <v>1</v>
      </c>
      <c r="I56"/>
    </row>
    <row r="57" spans="1:9" ht="12.75" customHeight="1">
      <c r="A57" s="34" t="s">
        <v>72</v>
      </c>
      <c r="B57" s="31" t="s">
        <v>1</v>
      </c>
      <c r="C57" s="31" t="s">
        <v>1</v>
      </c>
      <c r="D57" s="31" t="s">
        <v>1</v>
      </c>
      <c r="E57" s="31" t="s">
        <v>1</v>
      </c>
      <c r="F57" s="111" t="s">
        <v>1</v>
      </c>
      <c r="G57" s="82" t="s">
        <v>1</v>
      </c>
      <c r="H57" s="82" t="s">
        <v>1</v>
      </c>
      <c r="I57"/>
    </row>
    <row r="58" spans="1:9" ht="12.75" customHeight="1">
      <c r="A58" s="34" t="s">
        <v>73</v>
      </c>
      <c r="B58" s="31" t="s">
        <v>1</v>
      </c>
      <c r="C58" s="31" t="s">
        <v>1</v>
      </c>
      <c r="D58" s="31" t="s">
        <v>1</v>
      </c>
      <c r="E58" s="31" t="s">
        <v>1</v>
      </c>
      <c r="F58" s="111" t="s">
        <v>1</v>
      </c>
      <c r="G58" s="82" t="s">
        <v>1</v>
      </c>
      <c r="H58" s="82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62" sqref="L62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2" t="s">
        <v>102</v>
      </c>
      <c r="B1" s="1"/>
    </row>
    <row r="2" spans="1:6" s="6" customFormat="1" ht="12.75" customHeight="1">
      <c r="A2" s="5" t="s">
        <v>82</v>
      </c>
      <c r="B2" s="5"/>
      <c r="C2" s="7"/>
      <c r="D2" s="7"/>
      <c r="E2" s="7"/>
      <c r="F2" s="7"/>
    </row>
    <row r="3" spans="1:9" ht="26.25" customHeight="1">
      <c r="A3" s="57"/>
      <c r="B3" s="55" t="s">
        <v>105</v>
      </c>
      <c r="C3" s="55" t="s">
        <v>108</v>
      </c>
      <c r="D3" s="55" t="s">
        <v>109</v>
      </c>
      <c r="E3" s="55">
        <v>40544</v>
      </c>
      <c r="F3" s="55">
        <v>40575</v>
      </c>
      <c r="G3" s="60" t="s">
        <v>2</v>
      </c>
      <c r="H3" s="60" t="s">
        <v>3</v>
      </c>
      <c r="I3" s="2"/>
    </row>
    <row r="4" spans="1:9" ht="12.75" customHeight="1">
      <c r="A4" s="66" t="s">
        <v>78</v>
      </c>
      <c r="B4" s="17">
        <f>B5+B14+B23</f>
        <v>5180.281599999999</v>
      </c>
      <c r="C4" s="17">
        <v>871.3945</v>
      </c>
      <c r="D4" s="17">
        <v>620.6961</v>
      </c>
      <c r="E4" s="17">
        <f>E5</f>
        <v>121.9637</v>
      </c>
      <c r="F4" s="17">
        <f>F5+F14+F23</f>
        <v>498.73240000000004</v>
      </c>
      <c r="G4" s="82">
        <f>F4-E4</f>
        <v>376.7687</v>
      </c>
      <c r="H4" s="82">
        <f>D4-C4</f>
        <v>-250.6984</v>
      </c>
      <c r="I4" s="12"/>
    </row>
    <row r="5" spans="1:9" ht="12.75" customHeight="1">
      <c r="A5" s="72" t="s">
        <v>46</v>
      </c>
      <c r="B5" s="75">
        <v>4597.9178</v>
      </c>
      <c r="C5" s="75">
        <v>869.9392</v>
      </c>
      <c r="D5" s="75">
        <v>572.2516</v>
      </c>
      <c r="E5" s="75">
        <v>121.9637</v>
      </c>
      <c r="F5" s="75">
        <f>F6+F7</f>
        <v>450.28790000000004</v>
      </c>
      <c r="G5" s="82">
        <f>F5-E5</f>
        <v>328.3242</v>
      </c>
      <c r="H5" s="82">
        <f>D5-C5</f>
        <v>-297.6876</v>
      </c>
      <c r="I5" s="12"/>
    </row>
    <row r="6" spans="1:9" ht="12.75" customHeight="1">
      <c r="A6" s="34" t="s">
        <v>26</v>
      </c>
      <c r="B6" s="73">
        <v>236.6399</v>
      </c>
      <c r="C6" s="73" t="s">
        <v>1</v>
      </c>
      <c r="D6" s="73">
        <v>70.99</v>
      </c>
      <c r="E6" s="73" t="s">
        <v>1</v>
      </c>
      <c r="F6" s="73">
        <v>70.99</v>
      </c>
      <c r="G6" s="82">
        <f>F6</f>
        <v>70.99</v>
      </c>
      <c r="H6" s="82">
        <f>D6</f>
        <v>70.99</v>
      </c>
      <c r="I6" s="12"/>
    </row>
    <row r="7" spans="1:9" ht="12.75" customHeight="1">
      <c r="A7" s="34" t="s">
        <v>27</v>
      </c>
      <c r="B7" s="73">
        <v>3639.4352</v>
      </c>
      <c r="C7" s="73">
        <v>717.1386</v>
      </c>
      <c r="D7" s="73">
        <v>472.00160000000005</v>
      </c>
      <c r="E7" s="73">
        <v>92.7037</v>
      </c>
      <c r="F7" s="73">
        <v>379.2979</v>
      </c>
      <c r="G7" s="82">
        <f>F7-E7</f>
        <v>286.5942</v>
      </c>
      <c r="H7" s="82">
        <f>D7-C7</f>
        <v>-245.13699999999994</v>
      </c>
      <c r="I7" s="12"/>
    </row>
    <row r="8" spans="1:9" ht="12.75" customHeight="1">
      <c r="A8" s="34" t="s">
        <v>28</v>
      </c>
      <c r="B8" s="73">
        <v>721.8427</v>
      </c>
      <c r="C8" s="73">
        <v>152.8006</v>
      </c>
      <c r="D8" s="73">
        <v>29.26</v>
      </c>
      <c r="E8" s="73">
        <v>29.26</v>
      </c>
      <c r="F8" s="73" t="s">
        <v>1</v>
      </c>
      <c r="G8" s="82">
        <f>-E8</f>
        <v>-29.26</v>
      </c>
      <c r="H8" s="82">
        <f>D8-C8</f>
        <v>-123.5406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 t="s">
        <v>1</v>
      </c>
      <c r="E9" s="73" t="s">
        <v>1</v>
      </c>
      <c r="F9" s="73" t="s">
        <v>1</v>
      </c>
      <c r="G9" s="82" t="s">
        <v>1</v>
      </c>
      <c r="H9" s="82" t="s">
        <v>1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71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72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73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12" t="s">
        <v>1</v>
      </c>
      <c r="D14" s="140">
        <v>20</v>
      </c>
      <c r="E14" s="112" t="s">
        <v>1</v>
      </c>
      <c r="F14" s="139">
        <v>20</v>
      </c>
      <c r="G14" s="82">
        <f>F14</f>
        <v>20</v>
      </c>
      <c r="H14" s="82">
        <f>D14</f>
        <v>20</v>
      </c>
      <c r="I14" s="12"/>
    </row>
    <row r="15" spans="1:9" ht="12.75" customHeight="1">
      <c r="A15" s="34" t="s">
        <v>26</v>
      </c>
      <c r="B15" s="73" t="s">
        <v>1</v>
      </c>
      <c r="C15" s="74" t="s">
        <v>1</v>
      </c>
      <c r="D15" s="74" t="s">
        <v>1</v>
      </c>
      <c r="E15" s="73" t="s">
        <v>1</v>
      </c>
      <c r="F15" s="73" t="s">
        <v>1</v>
      </c>
      <c r="G15" s="82" t="s">
        <v>1</v>
      </c>
      <c r="H15" s="82" t="s">
        <v>1</v>
      </c>
      <c r="I15" s="12"/>
    </row>
    <row r="16" spans="1:9" ht="12.75" customHeight="1">
      <c r="A16" s="34" t="s">
        <v>27</v>
      </c>
      <c r="B16" s="73">
        <v>365.8825</v>
      </c>
      <c r="C16" s="74" t="s">
        <v>1</v>
      </c>
      <c r="D16" s="74">
        <v>20</v>
      </c>
      <c r="E16" s="73" t="s">
        <v>1</v>
      </c>
      <c r="F16" s="73">
        <v>20</v>
      </c>
      <c r="G16" s="82">
        <f>F16</f>
        <v>20</v>
      </c>
      <c r="H16" s="82">
        <f>D16</f>
        <v>20</v>
      </c>
      <c r="I16" s="12"/>
    </row>
    <row r="17" spans="1:9" ht="12.75" customHeight="1">
      <c r="A17" s="34" t="s">
        <v>28</v>
      </c>
      <c r="B17" s="73">
        <v>71.4</v>
      </c>
      <c r="C17" s="74" t="s">
        <v>1</v>
      </c>
      <c r="D17" s="74" t="s">
        <v>1</v>
      </c>
      <c r="E17" s="73" t="s">
        <v>1</v>
      </c>
      <c r="F17" s="73" t="s">
        <v>1</v>
      </c>
      <c r="G17" s="82" t="s">
        <v>1</v>
      </c>
      <c r="H17" s="82" t="s">
        <v>1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 t="s">
        <v>1</v>
      </c>
      <c r="E19" s="73" t="s">
        <v>1</v>
      </c>
      <c r="F19" s="73" t="s">
        <v>1</v>
      </c>
      <c r="G19" s="82" t="s">
        <v>1</v>
      </c>
      <c r="H19" s="82" t="s">
        <v>1</v>
      </c>
      <c r="I19" s="12"/>
    </row>
    <row r="20" spans="1:9" ht="12.75" customHeight="1">
      <c r="A20" s="34" t="s">
        <v>71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72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73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12">
        <v>1.4553</v>
      </c>
      <c r="D23" s="140">
        <v>28.4445</v>
      </c>
      <c r="E23" s="112" t="s">
        <v>1</v>
      </c>
      <c r="F23" s="112">
        <v>28.4445</v>
      </c>
      <c r="G23" s="82">
        <f>F23</f>
        <v>28.4445</v>
      </c>
      <c r="H23" s="82">
        <f>D23-C23</f>
        <v>26.9892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1.4553</v>
      </c>
      <c r="D25" s="74">
        <v>28.4445</v>
      </c>
      <c r="E25" s="73" t="s">
        <v>1</v>
      </c>
      <c r="F25" s="73">
        <v>28.4445</v>
      </c>
      <c r="G25" s="82">
        <f>F25</f>
        <v>28.4445</v>
      </c>
      <c r="H25" s="82">
        <f>D25-C25</f>
        <v>26.9892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6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6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71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6" t="s">
        <v>1</v>
      </c>
      <c r="H29" s="82" t="s">
        <v>1</v>
      </c>
      <c r="I29" s="2"/>
    </row>
    <row r="30" spans="1:9" ht="12.75" customHeight="1">
      <c r="A30" s="34" t="s">
        <v>72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6" t="s">
        <v>1</v>
      </c>
      <c r="H30" s="82" t="s">
        <v>1</v>
      </c>
      <c r="I30" s="2"/>
    </row>
    <row r="31" spans="1:9" ht="12.75" customHeight="1">
      <c r="A31" s="34" t="s">
        <v>73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6" t="s">
        <v>1</v>
      </c>
      <c r="H31" s="82" t="s">
        <v>1</v>
      </c>
      <c r="I31" s="2"/>
    </row>
    <row r="32" ht="15" customHeight="1"/>
    <row r="33" spans="1:9" ht="15" customHeight="1">
      <c r="A33" s="42" t="s">
        <v>79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84</v>
      </c>
      <c r="C35" s="55">
        <v>40179</v>
      </c>
      <c r="D35" s="55">
        <v>40210</v>
      </c>
      <c r="E35" s="55" t="s">
        <v>105</v>
      </c>
      <c r="F35" s="55">
        <v>40544</v>
      </c>
      <c r="G35" s="55">
        <v>40575</v>
      </c>
      <c r="H35" s="60" t="s">
        <v>2</v>
      </c>
      <c r="I35" s="60" t="s">
        <v>47</v>
      </c>
    </row>
    <row r="36" spans="1:13" ht="12.75" customHeight="1">
      <c r="A36" s="43" t="s">
        <v>106</v>
      </c>
      <c r="B36" s="17">
        <v>39604.433</v>
      </c>
      <c r="C36" s="17">
        <v>42733.411</v>
      </c>
      <c r="D36" s="17">
        <v>42186.183</v>
      </c>
      <c r="E36" s="17">
        <v>34065.042</v>
      </c>
      <c r="F36" s="17">
        <v>33880.825</v>
      </c>
      <c r="G36" s="17">
        <v>33757.525</v>
      </c>
      <c r="H36" s="16">
        <f>F36/G36-1</f>
        <v>0.003652518956884343</v>
      </c>
      <c r="I36" s="16">
        <f>E36/G36-1</f>
        <v>0.009109583715038339</v>
      </c>
      <c r="J36" s="69"/>
      <c r="K36" s="17"/>
      <c r="L36" s="87"/>
      <c r="M36" s="87"/>
    </row>
    <row r="37" spans="1:13" ht="12.75" customHeight="1">
      <c r="A37" s="64" t="s">
        <v>58</v>
      </c>
      <c r="B37" s="33">
        <v>15452.031</v>
      </c>
      <c r="C37" s="33">
        <v>14628.512</v>
      </c>
      <c r="D37" s="33">
        <v>12884.143</v>
      </c>
      <c r="E37" s="33">
        <v>16331.38</v>
      </c>
      <c r="F37" s="33">
        <v>15365.495</v>
      </c>
      <c r="G37" s="33">
        <v>14898.233</v>
      </c>
      <c r="H37" s="16">
        <f aca="true" t="shared" si="0" ref="H37:H50">F37/G37-1</f>
        <v>0.03136358519832516</v>
      </c>
      <c r="I37" s="16">
        <f aca="true" t="shared" si="1" ref="I37:I50">E37/G37-1</f>
        <v>0.09619577033061555</v>
      </c>
      <c r="J37" s="69"/>
      <c r="K37" s="17"/>
      <c r="L37" s="87"/>
      <c r="M37" s="87"/>
    </row>
    <row r="38" spans="1:13" ht="12.75" customHeight="1">
      <c r="A38" s="64" t="s">
        <v>59</v>
      </c>
      <c r="B38" s="33">
        <v>8840.806</v>
      </c>
      <c r="C38" s="33">
        <v>9075.14</v>
      </c>
      <c r="D38" s="33">
        <v>9359.785</v>
      </c>
      <c r="E38" s="33">
        <v>11233.951</v>
      </c>
      <c r="F38" s="33">
        <v>11532.438</v>
      </c>
      <c r="G38" s="33">
        <v>11984.066</v>
      </c>
      <c r="H38" s="16">
        <f t="shared" si="0"/>
        <v>-0.03768570700461771</v>
      </c>
      <c r="I38" s="16">
        <f t="shared" si="1"/>
        <v>-0.06259269600150752</v>
      </c>
      <c r="J38" s="69"/>
      <c r="K38" s="17"/>
      <c r="L38" s="87"/>
      <c r="M38" s="87"/>
    </row>
    <row r="39" spans="1:13" ht="12.75" customHeight="1">
      <c r="A39" s="64" t="s">
        <v>60</v>
      </c>
      <c r="B39" s="33">
        <v>5053.273</v>
      </c>
      <c r="C39" s="33">
        <v>7332.137</v>
      </c>
      <c r="D39" s="33">
        <v>7331.327</v>
      </c>
      <c r="E39" s="33">
        <v>4695.701</v>
      </c>
      <c r="F39" s="33">
        <v>4870.387</v>
      </c>
      <c r="G39" s="33">
        <v>4760.065</v>
      </c>
      <c r="H39" s="16">
        <f t="shared" si="0"/>
        <v>0.023176574269468952</v>
      </c>
      <c r="I39" s="16">
        <f t="shared" si="1"/>
        <v>-0.013521664094922947</v>
      </c>
      <c r="J39" s="69"/>
      <c r="K39" s="17"/>
      <c r="L39" s="87"/>
      <c r="M39" s="87"/>
    </row>
    <row r="40" spans="1:13" ht="12.75" customHeight="1">
      <c r="A40" s="64" t="s">
        <v>61</v>
      </c>
      <c r="B40" s="33">
        <v>10258.323</v>
      </c>
      <c r="C40" s="33">
        <v>11697.622</v>
      </c>
      <c r="D40" s="33">
        <v>12610.928</v>
      </c>
      <c r="E40" s="33">
        <v>1804.01</v>
      </c>
      <c r="F40" s="33">
        <v>2112.505</v>
      </c>
      <c r="G40" s="33">
        <v>2115.161</v>
      </c>
      <c r="H40" s="16">
        <f t="shared" si="0"/>
        <v>-0.001255696374885873</v>
      </c>
      <c r="I40" s="16">
        <f t="shared" si="1"/>
        <v>-0.14710511398423098</v>
      </c>
      <c r="J40" s="69"/>
      <c r="K40" s="17"/>
      <c r="L40" s="87"/>
      <c r="M40" s="87"/>
    </row>
    <row r="41" spans="1:13" ht="12.75" customHeight="1">
      <c r="A41" s="65" t="s">
        <v>65</v>
      </c>
      <c r="B41" s="45">
        <v>14831.814</v>
      </c>
      <c r="C41" s="17">
        <v>16544.758</v>
      </c>
      <c r="D41" s="17">
        <v>16431.694</v>
      </c>
      <c r="E41" s="17">
        <v>16330.158</v>
      </c>
      <c r="F41" s="17">
        <v>15923.591</v>
      </c>
      <c r="G41" s="17">
        <v>16062.761</v>
      </c>
      <c r="H41" s="16">
        <f t="shared" si="0"/>
        <v>-0.008664139371805435</v>
      </c>
      <c r="I41" s="16">
        <f t="shared" si="1"/>
        <v>0.016647013548916068</v>
      </c>
      <c r="K41" s="17"/>
      <c r="L41" s="87"/>
      <c r="M41" s="87"/>
    </row>
    <row r="42" spans="1:13" ht="12.75" customHeight="1">
      <c r="A42" s="64" t="s">
        <v>58</v>
      </c>
      <c r="B42" s="33">
        <v>5976.705</v>
      </c>
      <c r="C42" s="33">
        <v>5581.233</v>
      </c>
      <c r="D42" s="33">
        <v>5328.896</v>
      </c>
      <c r="E42" s="33">
        <v>7325.222</v>
      </c>
      <c r="F42" s="33">
        <v>6697.811</v>
      </c>
      <c r="G42" s="33">
        <v>6812.387</v>
      </c>
      <c r="H42" s="16">
        <f t="shared" si="0"/>
        <v>-0.016818774388477897</v>
      </c>
      <c r="I42" s="16">
        <f t="shared" si="1"/>
        <v>0.07527978078755648</v>
      </c>
      <c r="J42" s="69"/>
      <c r="K42" s="17"/>
      <c r="L42" s="87"/>
      <c r="M42" s="87"/>
    </row>
    <row r="43" spans="1:13" ht="12.75" customHeight="1">
      <c r="A43" s="64" t="s">
        <v>59</v>
      </c>
      <c r="B43" s="33">
        <v>4060.273</v>
      </c>
      <c r="C43" s="33">
        <v>4139.664</v>
      </c>
      <c r="D43" s="33">
        <v>4257.796</v>
      </c>
      <c r="E43" s="33">
        <v>4848.221</v>
      </c>
      <c r="F43" s="33">
        <v>4903.905</v>
      </c>
      <c r="G43" s="33">
        <v>5108.365</v>
      </c>
      <c r="H43" s="16">
        <f t="shared" si="0"/>
        <v>-0.04002454797180699</v>
      </c>
      <c r="I43" s="16">
        <f t="shared" si="1"/>
        <v>-0.0509251003011727</v>
      </c>
      <c r="J43" s="69"/>
      <c r="K43" s="17"/>
      <c r="L43" s="87"/>
      <c r="M43" s="87"/>
    </row>
    <row r="44" spans="1:13" ht="12.75" customHeight="1">
      <c r="A44" s="64" t="s">
        <v>60</v>
      </c>
      <c r="B44" s="33">
        <v>4084.25</v>
      </c>
      <c r="C44" s="33">
        <v>6044.014</v>
      </c>
      <c r="D44" s="33">
        <v>6008.645</v>
      </c>
      <c r="E44" s="33">
        <v>3943.059</v>
      </c>
      <c r="F44" s="33">
        <v>4027.407</v>
      </c>
      <c r="G44" s="33">
        <v>3875.01</v>
      </c>
      <c r="H44" s="16">
        <f t="shared" si="0"/>
        <v>0.03932815657249922</v>
      </c>
      <c r="I44" s="16">
        <f t="shared" si="1"/>
        <v>0.017560986939388457</v>
      </c>
      <c r="J44" s="69"/>
      <c r="K44" s="17"/>
      <c r="L44" s="87"/>
      <c r="M44" s="87"/>
    </row>
    <row r="45" spans="1:13" ht="12.75" customHeight="1">
      <c r="A45" s="64" t="s">
        <v>61</v>
      </c>
      <c r="B45" s="33">
        <v>710.586</v>
      </c>
      <c r="C45" s="33">
        <v>779.847</v>
      </c>
      <c r="D45" s="33">
        <v>836.357</v>
      </c>
      <c r="E45" s="33">
        <v>213.656</v>
      </c>
      <c r="F45" s="33">
        <v>294.468</v>
      </c>
      <c r="G45" s="33">
        <v>266.999</v>
      </c>
      <c r="H45" s="16">
        <f t="shared" si="0"/>
        <v>0.10288053513309037</v>
      </c>
      <c r="I45" s="16">
        <f t="shared" si="1"/>
        <v>-0.19978726512084322</v>
      </c>
      <c r="J45" s="69"/>
      <c r="K45" s="17"/>
      <c r="L45" s="87"/>
      <c r="M45" s="87"/>
    </row>
    <row r="46" spans="1:13" ht="12.75" customHeight="1">
      <c r="A46" s="65" t="s">
        <v>66</v>
      </c>
      <c r="B46" s="45">
        <f>+B36-B41</f>
        <v>24772.619</v>
      </c>
      <c r="C46" s="45">
        <f aca="true" t="shared" si="2" ref="C46:F50">C36-C41</f>
        <v>26188.653</v>
      </c>
      <c r="D46" s="45">
        <f aca="true" t="shared" si="3" ref="D46:E50">D36-D41</f>
        <v>25754.488999999998</v>
      </c>
      <c r="E46" s="45">
        <f t="shared" si="3"/>
        <v>17734.884000000002</v>
      </c>
      <c r="F46" s="45">
        <f t="shared" si="2"/>
        <v>17957.233999999997</v>
      </c>
      <c r="G46" s="45">
        <f>G36-G41</f>
        <v>17694.764000000003</v>
      </c>
      <c r="H46" s="16">
        <f t="shared" si="0"/>
        <v>0.014833201505258575</v>
      </c>
      <c r="I46" s="16">
        <f t="shared" si="1"/>
        <v>0.002267337388619506</v>
      </c>
      <c r="J46" s="45"/>
      <c r="K46" s="17"/>
      <c r="L46" s="87"/>
      <c r="M46" s="87"/>
    </row>
    <row r="47" spans="1:13" ht="12.75" customHeight="1">
      <c r="A47" s="64" t="s">
        <v>58</v>
      </c>
      <c r="B47" s="33">
        <f>+B37-B42</f>
        <v>9475.326000000001</v>
      </c>
      <c r="C47" s="33">
        <f t="shared" si="2"/>
        <v>9047.279</v>
      </c>
      <c r="D47" s="33">
        <f t="shared" si="3"/>
        <v>7555.247</v>
      </c>
      <c r="E47" s="33">
        <f t="shared" si="3"/>
        <v>9006.158</v>
      </c>
      <c r="F47" s="33">
        <f t="shared" si="2"/>
        <v>8667.684000000001</v>
      </c>
      <c r="G47" s="33">
        <f>G37-G42</f>
        <v>8085.8460000000005</v>
      </c>
      <c r="H47" s="16">
        <f t="shared" si="0"/>
        <v>0.07195759107952338</v>
      </c>
      <c r="I47" s="16">
        <f t="shared" si="1"/>
        <v>0.11381765123896725</v>
      </c>
      <c r="J47" s="33"/>
      <c r="K47" s="17"/>
      <c r="L47" s="87"/>
      <c r="M47" s="87"/>
    </row>
    <row r="48" spans="1:13" ht="12.75" customHeight="1">
      <c r="A48" s="64" t="s">
        <v>59</v>
      </c>
      <c r="B48" s="33">
        <f>+B38-B43</f>
        <v>4780.533</v>
      </c>
      <c r="C48" s="33">
        <f t="shared" si="2"/>
        <v>4935.476</v>
      </c>
      <c r="D48" s="33">
        <f t="shared" si="3"/>
        <v>5101.989</v>
      </c>
      <c r="E48" s="33">
        <f t="shared" si="3"/>
        <v>6385.73</v>
      </c>
      <c r="F48" s="33">
        <f t="shared" si="2"/>
        <v>6628.533</v>
      </c>
      <c r="G48" s="33">
        <f>G38-G43</f>
        <v>6875.701000000001</v>
      </c>
      <c r="H48" s="16">
        <f t="shared" si="0"/>
        <v>-0.03594804369765359</v>
      </c>
      <c r="I48" s="16">
        <f t="shared" si="1"/>
        <v>-0.07126124303543757</v>
      </c>
      <c r="J48" s="33"/>
      <c r="K48" s="17"/>
      <c r="L48" s="87"/>
      <c r="M48" s="87"/>
    </row>
    <row r="49" spans="1:13" ht="12.75" customHeight="1">
      <c r="A49" s="64" t="s">
        <v>60</v>
      </c>
      <c r="B49" s="33">
        <f>+B39-B44</f>
        <v>969.0230000000001</v>
      </c>
      <c r="C49" s="33">
        <f t="shared" si="2"/>
        <v>1288.1229999999996</v>
      </c>
      <c r="D49" s="33">
        <f t="shared" si="3"/>
        <v>1322.6819999999998</v>
      </c>
      <c r="E49" s="33">
        <f t="shared" si="3"/>
        <v>752.6419999999998</v>
      </c>
      <c r="F49" s="33">
        <f t="shared" si="2"/>
        <v>842.9799999999996</v>
      </c>
      <c r="G49" s="33">
        <f>G39-G44</f>
        <v>885.0549999999994</v>
      </c>
      <c r="H49" s="16">
        <f t="shared" si="0"/>
        <v>-0.04753941845422016</v>
      </c>
      <c r="I49" s="16">
        <f t="shared" si="1"/>
        <v>-0.14960991124845313</v>
      </c>
      <c r="J49" s="33"/>
      <c r="K49" s="17"/>
      <c r="L49" s="87"/>
      <c r="M49" s="87"/>
    </row>
    <row r="50" spans="1:13" ht="12.75" customHeight="1">
      <c r="A50" s="64" t="s">
        <v>61</v>
      </c>
      <c r="B50" s="33">
        <f>+B40-B45</f>
        <v>9547.737000000001</v>
      </c>
      <c r="C50" s="33">
        <f t="shared" si="2"/>
        <v>10917.775</v>
      </c>
      <c r="D50" s="33">
        <f t="shared" si="3"/>
        <v>11774.571</v>
      </c>
      <c r="E50" s="33">
        <f t="shared" si="3"/>
        <v>1590.354</v>
      </c>
      <c r="F50" s="33">
        <f t="shared" si="2"/>
        <v>1818.037</v>
      </c>
      <c r="G50" s="33">
        <f>G40-G45</f>
        <v>1848.162</v>
      </c>
      <c r="H50" s="16">
        <f t="shared" si="0"/>
        <v>-0.016299978032228823</v>
      </c>
      <c r="I50" s="16">
        <f t="shared" si="1"/>
        <v>-0.13949426511312324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80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F55" s="13"/>
      <c r="I55" s="2"/>
    </row>
    <row r="56" spans="1:18" s="4" customFormat="1" ht="30" customHeight="1">
      <c r="A56" s="61"/>
      <c r="B56" s="58" t="s">
        <v>84</v>
      </c>
      <c r="C56" s="55">
        <v>40179</v>
      </c>
      <c r="D56" s="55">
        <v>40210</v>
      </c>
      <c r="E56" s="55" t="s">
        <v>105</v>
      </c>
      <c r="F56" s="55">
        <v>40544</v>
      </c>
      <c r="G56" s="55">
        <v>40575</v>
      </c>
      <c r="H56" s="60" t="s">
        <v>2</v>
      </c>
      <c r="I56" s="60" t="s">
        <v>47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24907.169</v>
      </c>
      <c r="D57" s="17">
        <v>25256.055</v>
      </c>
      <c r="E57" s="17">
        <v>26381.954</v>
      </c>
      <c r="F57" s="17">
        <v>26267.58</v>
      </c>
      <c r="G57" s="17">
        <v>26854.82</v>
      </c>
      <c r="H57" s="16">
        <f>F57/G57-1</f>
        <v>-0.021867210430008388</v>
      </c>
      <c r="I57" s="16">
        <f>E57/G57-1</f>
        <v>-0.01760823569102299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62</v>
      </c>
      <c r="B58" s="33">
        <v>16221.885</v>
      </c>
      <c r="C58" s="33">
        <v>16099.67</v>
      </c>
      <c r="D58" s="33">
        <v>16384.177</v>
      </c>
      <c r="E58" s="33">
        <v>16696.243</v>
      </c>
      <c r="F58" s="33">
        <v>16497.903</v>
      </c>
      <c r="G58" s="33">
        <v>16964.482</v>
      </c>
      <c r="H58" s="16">
        <f aca="true" t="shared" si="4" ref="H58:H68">F58/G58-1</f>
        <v>-0.0275032859830322</v>
      </c>
      <c r="I58" s="16">
        <f aca="true" t="shared" si="5" ref="I58:I68">E58/G58-1</f>
        <v>-0.015811800207044424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63</v>
      </c>
      <c r="B59" s="33">
        <v>8558.291</v>
      </c>
      <c r="C59" s="33">
        <v>8377.225</v>
      </c>
      <c r="D59" s="33">
        <v>8435.29</v>
      </c>
      <c r="E59" s="33">
        <v>9268.708</v>
      </c>
      <c r="F59" s="33">
        <v>9347.191</v>
      </c>
      <c r="G59" s="33">
        <v>9465.202</v>
      </c>
      <c r="H59" s="16">
        <f t="shared" si="4"/>
        <v>-0.01246787971350205</v>
      </c>
      <c r="I59" s="16">
        <f t="shared" si="5"/>
        <v>-0.02075962034407708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64</v>
      </c>
      <c r="B60" s="33">
        <v>434.074</v>
      </c>
      <c r="C60" s="33">
        <v>430.276</v>
      </c>
      <c r="D60" s="33">
        <v>436.589</v>
      </c>
      <c r="E60" s="33">
        <v>417.003</v>
      </c>
      <c r="F60" s="33">
        <v>422.484</v>
      </c>
      <c r="G60" s="33">
        <v>425.135</v>
      </c>
      <c r="H60" s="16">
        <f t="shared" si="4"/>
        <v>-0.00623566631775796</v>
      </c>
      <c r="I60" s="16">
        <f t="shared" si="5"/>
        <v>-0.019128041680877894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65</v>
      </c>
      <c r="B61" s="17">
        <v>9544.814</v>
      </c>
      <c r="C61" s="17">
        <v>9557.976</v>
      </c>
      <c r="D61" s="17">
        <v>9888.203</v>
      </c>
      <c r="E61" s="17">
        <v>11665.144</v>
      </c>
      <c r="F61" s="17">
        <v>11534.586</v>
      </c>
      <c r="G61" s="17">
        <v>11891.294</v>
      </c>
      <c r="H61" s="16">
        <f t="shared" si="4"/>
        <v>-0.029997408187872665</v>
      </c>
      <c r="I61" s="16">
        <f t="shared" si="5"/>
        <v>-0.01901811526987729</v>
      </c>
      <c r="J61" s="9"/>
      <c r="K61" s="104"/>
      <c r="L61" s="88"/>
      <c r="M61" s="88"/>
      <c r="N61" s="9"/>
      <c r="O61" s="9"/>
      <c r="P61" s="9"/>
      <c r="Q61" s="9"/>
      <c r="R61" s="9"/>
    </row>
    <row r="62" spans="1:18" ht="12.75" customHeight="1">
      <c r="A62" s="64" t="s">
        <v>62</v>
      </c>
      <c r="B62" s="33">
        <v>6153.597</v>
      </c>
      <c r="C62" s="33">
        <v>6188.703</v>
      </c>
      <c r="D62" s="33">
        <v>6355.99</v>
      </c>
      <c r="E62" s="33">
        <v>7203.891</v>
      </c>
      <c r="F62" s="33">
        <v>7005.568</v>
      </c>
      <c r="G62" s="33">
        <v>7260.866</v>
      </c>
      <c r="H62" s="16">
        <f t="shared" si="4"/>
        <v>-0.035160819659803666</v>
      </c>
      <c r="I62" s="16">
        <f t="shared" si="5"/>
        <v>-0.0078468601403745</v>
      </c>
      <c r="J62" s="9"/>
      <c r="K62" s="104"/>
      <c r="L62" s="88"/>
      <c r="M62" s="88"/>
      <c r="N62" s="9"/>
      <c r="O62" s="9"/>
      <c r="P62" s="9"/>
      <c r="Q62" s="9"/>
      <c r="R62" s="9"/>
    </row>
    <row r="63" spans="1:18" ht="12.75" customHeight="1">
      <c r="A63" s="64" t="s">
        <v>63</v>
      </c>
      <c r="B63" s="33">
        <v>3389.135</v>
      </c>
      <c r="C63" s="33">
        <v>3366.772</v>
      </c>
      <c r="D63" s="33">
        <v>3530.239</v>
      </c>
      <c r="E63" s="33">
        <v>4458.025</v>
      </c>
      <c r="F63" s="33">
        <v>4526.562</v>
      </c>
      <c r="G63" s="33">
        <v>4627.832</v>
      </c>
      <c r="H63" s="16">
        <f t="shared" si="4"/>
        <v>-0.02188281683518334</v>
      </c>
      <c r="I63" s="16">
        <f t="shared" si="5"/>
        <v>-0.036692559280458004</v>
      </c>
      <c r="J63" s="9"/>
      <c r="K63" s="104"/>
      <c r="L63" s="88"/>
      <c r="M63" s="88"/>
      <c r="N63" s="9"/>
      <c r="O63" s="9"/>
      <c r="P63" s="9"/>
      <c r="Q63" s="9"/>
      <c r="R63" s="9"/>
    </row>
    <row r="64" spans="1:18" ht="12.75" customHeight="1">
      <c r="A64" s="64" t="s">
        <v>64</v>
      </c>
      <c r="B64" s="33">
        <v>2.086</v>
      </c>
      <c r="C64" s="33">
        <v>2.503</v>
      </c>
      <c r="D64" s="33">
        <v>1.975</v>
      </c>
      <c r="E64" s="33">
        <v>3.23</v>
      </c>
      <c r="F64" s="33">
        <v>2.457</v>
      </c>
      <c r="G64" s="33">
        <v>2.594</v>
      </c>
      <c r="H64" s="16">
        <f t="shared" si="4"/>
        <v>-0.052814186584425604</v>
      </c>
      <c r="I64" s="16">
        <f t="shared" si="5"/>
        <v>0.2451811873554357</v>
      </c>
      <c r="J64" s="9"/>
      <c r="K64" s="104"/>
      <c r="L64" s="88"/>
      <c r="M64" s="88"/>
      <c r="N64" s="9"/>
      <c r="O64" s="9"/>
      <c r="P64" s="9"/>
      <c r="Q64" s="9"/>
      <c r="R64" s="9"/>
    </row>
    <row r="65" spans="1:18" ht="12.75" customHeight="1">
      <c r="A65" s="65" t="s">
        <v>66</v>
      </c>
      <c r="B65" s="17">
        <f>+B57-B61</f>
        <v>15669.436</v>
      </c>
      <c r="C65" s="17">
        <f aca="true" t="shared" si="6" ref="C65:F68">C57-C61</f>
        <v>15349.193000000001</v>
      </c>
      <c r="D65" s="17">
        <f aca="true" t="shared" si="7" ref="D65:E68">D57-D61</f>
        <v>15367.852</v>
      </c>
      <c r="E65" s="17">
        <f t="shared" si="7"/>
        <v>14716.810000000001</v>
      </c>
      <c r="F65" s="17">
        <f t="shared" si="6"/>
        <v>14732.994000000002</v>
      </c>
      <c r="G65" s="17">
        <f>G57-G61</f>
        <v>14963.526</v>
      </c>
      <c r="H65" s="16">
        <f t="shared" si="4"/>
        <v>-0.015406261866354076</v>
      </c>
      <c r="I65" s="16">
        <f t="shared" si="5"/>
        <v>-0.016487825128916667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62</v>
      </c>
      <c r="B66" s="33">
        <f>+B58-B62</f>
        <v>10068.288</v>
      </c>
      <c r="C66" s="33">
        <f t="shared" si="6"/>
        <v>9910.967</v>
      </c>
      <c r="D66" s="33">
        <f t="shared" si="7"/>
        <v>10028.187</v>
      </c>
      <c r="E66" s="33">
        <f t="shared" si="7"/>
        <v>9492.351999999999</v>
      </c>
      <c r="F66" s="33">
        <f t="shared" si="6"/>
        <v>9492.335</v>
      </c>
      <c r="G66" s="33">
        <f>G58-G62</f>
        <v>9703.616</v>
      </c>
      <c r="H66" s="16">
        <f t="shared" si="4"/>
        <v>-0.0217734296163411</v>
      </c>
      <c r="I66" s="16">
        <f t="shared" si="5"/>
        <v>-0.02177167769210997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63</v>
      </c>
      <c r="B67" s="33">
        <f>+B59-B63</f>
        <v>5169.155999999999</v>
      </c>
      <c r="C67" s="33">
        <f t="shared" si="6"/>
        <v>5010.453</v>
      </c>
      <c r="D67" s="33">
        <f t="shared" si="7"/>
        <v>4905.051000000001</v>
      </c>
      <c r="E67" s="33">
        <f t="shared" si="7"/>
        <v>4810.683000000001</v>
      </c>
      <c r="F67" s="33">
        <f t="shared" si="6"/>
        <v>4820.629000000001</v>
      </c>
      <c r="G67" s="33">
        <f>G59-G63</f>
        <v>4837.369999999999</v>
      </c>
      <c r="H67" s="16">
        <f t="shared" si="4"/>
        <v>-0.0034607648370909017</v>
      </c>
      <c r="I67" s="16">
        <f t="shared" si="5"/>
        <v>-0.00551684076264547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64</v>
      </c>
      <c r="B68" s="33">
        <f>+B60-B64</f>
        <v>431.988</v>
      </c>
      <c r="C68" s="33">
        <f t="shared" si="6"/>
        <v>427.773</v>
      </c>
      <c r="D68" s="33">
        <f t="shared" si="7"/>
        <v>434.614</v>
      </c>
      <c r="E68" s="33">
        <f t="shared" si="7"/>
        <v>413.77299999999997</v>
      </c>
      <c r="F68" s="33">
        <f t="shared" si="6"/>
        <v>420.027</v>
      </c>
      <c r="G68" s="33">
        <f>G60-G64</f>
        <v>422.541</v>
      </c>
      <c r="H68" s="16">
        <f t="shared" si="4"/>
        <v>-0.005949718488856726</v>
      </c>
      <c r="I68" s="16">
        <f t="shared" si="5"/>
        <v>-0.02075064904944146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2011-03-14T03:18:49Z</dcterms:modified>
  <cp:category/>
  <cp:version/>
  <cp:contentType/>
  <cp:contentStatus/>
</cp:coreProperties>
</file>