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<sst xmlns="http://schemas.openxmlformats.org/spreadsheetml/2006/main" count="657" uniqueCount="117">
  <si>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</si>
  <si>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</si>
  <si>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</si>
  <si>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</si>
  <si>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</si>
  <si>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</si>
  <si>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</si>
  <si>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</si>
  <si>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</si>
  <si>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</si>
  <si>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</si>
  <si>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</si>
  <si>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</si>
  <si>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</si>
  <si>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</si>
  <si>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</si>
  <si>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</si>
  <si>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</si>
  <si>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</si>
  <si>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</si>
  <si>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</si>
  <si>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</si>
  <si>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</si>
  <si>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</si>
  <si>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</si>
  <si>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</si>
  <si>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</si>
  <si>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</si>
  <si>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</si>
  <si>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</si>
  <si>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</si>
  <si>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</si>
  <si>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</si>
  <si>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</si>
  <si>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</si>
  <si>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</si>
  <si>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</si>
  <si>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</si>
  <si>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</si>
  <si>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</si>
  <si>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</si>
  <si>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</si>
  <si>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</si>
  <si>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</si>
  <si>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</si>
  <si>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</si>
  <si>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</si>
  <si>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</si>
  <si>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</si>
  <si>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</si>
  <si>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</si>
  <si>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</si>
  <si>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</si>
  <si>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</si>
  <si>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</si>
  <si>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</si>
  <si>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</si>
  <si>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</si>
  <si>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</si>
  <si>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</si>
  <si>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</si>
  <si>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</si>
  <si>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</si>
  <si>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</si>
  <si>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</si>
  <si>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</si>
  <si>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</si>
  <si>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</si>
  <si>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</si>
  <si>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</si>
  <si>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</si>
  <si>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</si>
  <si>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</si>
  <si>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</si>
  <si>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</si>
  <si>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</si>
  <si>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</si>
  <si>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</si>
  <si>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</si>
  <si>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</si>
  <si>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</si>
  <si>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</si>
  <si>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</si>
  <si>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</si>
  <si>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</si>
  <si>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</si>
  <si>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</si>
  <si>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</si>
  <si>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</si>
  <si>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</si>
  <si>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</si>
  <si>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</si>
  <si>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</si>
  <si>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</si>
  <si>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</si>
  <si>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</si>
  <si>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</si>
  <si>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</si>
  <si>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</si>
  <si>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</si>
  <si>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</si>
  <si>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</si>
  <si>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</si>
  <si>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</si>
  <si>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</si>
  <si>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</si>
  <si>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</si>
  <si>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</si>
  <si>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</si>
  <si>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</si>
  <si>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</si>
  <si>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</si>
  <si>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</si>
  <si>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Октябрь 2014</t>
  </si>
  <si>
    <t>янв.-окт.13</t>
  </si>
  <si>
    <t>янв.-окт.14</t>
  </si>
  <si>
    <t>янв.- окт.13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</si>
</sst>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603554"/>
        <c:axId val="4632312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035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254924"/>
        <c:axId val="6118545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549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 val="autoZero"/>
        <c:auto val="0"/>
        <c:lblOffset val="100"/>
        <c:tickLblSkip val="1"/>
        <c:noMultiLvlLbl val="0"/>
      </c:catAx>
      <c:valAx>
        <c:axId val="570746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909632"/>
        <c:axId val="596423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7019274"/>
        <c:axId val="66302555"/>
      </c:lineChart>
      <c:catAx>
        <c:axId val="439096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42369"/>
        <c:crosses val="autoZero"/>
        <c:auto val="0"/>
        <c:lblOffset val="100"/>
        <c:tickLblSkip val="5"/>
        <c:noMultiLvlLbl val="0"/>
      </c:catAx>
      <c:valAx>
        <c:axId val="596423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At val="1"/>
        <c:crossBetween val="between"/>
        <c:dispUnits/>
        <c:majorUnit val="2000"/>
        <c:minorUnit val="100"/>
      </c:valAx>
      <c:catAx>
        <c:axId val="67019274"/>
        <c:scaling>
          <c:orientation val="minMax"/>
        </c:scaling>
        <c:axPos val="b"/>
        <c:delete val="1"/>
        <c:majorTickMark val="out"/>
        <c:minorTickMark val="none"/>
        <c:tickLblPos val="none"/>
        <c:crossAx val="66302555"/>
        <c:crossesAt val="39"/>
        <c:auto val="0"/>
        <c:lblOffset val="100"/>
        <c:tickLblSkip val="1"/>
        <c:noMultiLvlLbl val="0"/>
      </c:catAx>
      <c:valAx>
        <c:axId val="663025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852084"/>
        <c:axId val="179784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852084"/>
        <c:axId val="179784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6180606"/>
        <c:axId val="11407727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0"/>
        <c:lblOffset val="100"/>
        <c:tickLblSkip val="1"/>
        <c:noMultiLvlLbl val="0"/>
      </c:catAx>
      <c:valAx>
        <c:axId val="17978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between"/>
        <c:dispUnits/>
        <c:majorUnit val="1"/>
      </c:valAx>
      <c:catAx>
        <c:axId val="16180606"/>
        <c:scaling>
          <c:orientation val="minMax"/>
        </c:scaling>
        <c:axPos val="b"/>
        <c:delete val="1"/>
        <c:majorTickMark val="out"/>
        <c:minorTickMark val="none"/>
        <c:tickLblPos val="none"/>
        <c:crossAx val="11407727"/>
        <c:crosses val="autoZero"/>
        <c:auto val="0"/>
        <c:lblOffset val="100"/>
        <c:tickLblSkip val="1"/>
        <c:noMultiLvlLbl val="0"/>
      </c:catAx>
      <c:valAx>
        <c:axId val="114077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560680"/>
        <c:axId val="5161066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06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</row>
    <row r="7" spans="1:13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</row>
    <row r="8" spans="1:13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</row>
    <row r="9" spans="1:13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</row>
    <row r="10" spans="1:13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</row>
    <row r="11" spans="1:13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</row>
    <row r="12" spans="1:13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</row>
    <row r="13" spans="1:13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41518</v>
      </c>
      <c r="D17" s="54">
        <v>41548</v>
      </c>
      <c r="E17" s="54" t="s">
        <v>97</v>
      </c>
      <c r="F17" s="54">
        <v>41883</v>
      </c>
      <c r="G17" s="54">
        <v>41913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62898.5575</v>
      </c>
      <c r="D18" s="71">
        <v>62677.568</v>
      </c>
      <c r="E18" s="71">
        <v>66954.15370000001</v>
      </c>
      <c r="F18" s="71">
        <v>62528.043</v>
      </c>
      <c r="G18" s="71">
        <v>60488.6426</v>
      </c>
      <c r="H18" s="74">
        <f>G18-F18</f>
        <v>-2039.4003999999986</v>
      </c>
      <c r="I18" s="74">
        <f>G18-E18</f>
        <v>-6465.511100000011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68935.17420000001</v>
      </c>
      <c r="D19" s="71">
        <v>70138.5105</v>
      </c>
      <c r="E19" s="71">
        <v>73139.397</v>
      </c>
      <c r="F19" s="71">
        <v>69575.2829</v>
      </c>
      <c r="G19" s="71">
        <v>68026.1952</v>
      </c>
      <c r="H19" s="74">
        <f>G19-F19</f>
        <v>-1549.0877000000037</v>
      </c>
      <c r="I19" s="74">
        <f>G19-E19</f>
        <v>-5113.201799999995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113324.15062283</v>
      </c>
      <c r="D20" s="71">
        <v>114674.67396140998</v>
      </c>
      <c r="E20" s="71">
        <v>120903.44435374001</v>
      </c>
      <c r="F20" s="71">
        <v>123382.16627445</v>
      </c>
      <c r="G20" s="71">
        <v>126083.1887135</v>
      </c>
      <c r="H20" s="74">
        <f>G20-F20</f>
        <v>2701.0224390499934</v>
      </c>
      <c r="I20" s="74">
        <f>G20-E20</f>
        <v>5179.744359759992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30.436380323788025</v>
      </c>
      <c r="D21" s="95">
        <v>30.473281488301417</v>
      </c>
      <c r="E21" s="95">
        <v>30.816069552797714</v>
      </c>
      <c r="F21" s="95">
        <v>32.25656267246334</v>
      </c>
      <c r="G21" s="95">
        <v>31.899871406183944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41518</v>
      </c>
      <c r="D27" s="54">
        <v>41548</v>
      </c>
      <c r="E27" s="54" t="s">
        <v>97</v>
      </c>
      <c r="F27" s="54">
        <v>41883</v>
      </c>
      <c r="G27" s="54">
        <v>41913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2107.03146765226</v>
      </c>
      <c r="D28" s="92">
        <v>2139.58478152564</v>
      </c>
      <c r="E28" s="92">
        <v>2238.35003959054</v>
      </c>
      <c r="F28" s="92">
        <v>2123.032991923741</v>
      </c>
      <c r="G28" s="92">
        <v>2046.2366354493</v>
      </c>
      <c r="H28" s="74">
        <f>G28-F28</f>
        <v>-76.79635647444115</v>
      </c>
      <c r="I28" s="74">
        <f>G28-E28</f>
        <v>-192.11340414123993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41518</v>
      </c>
      <c r="D32" s="54">
        <v>41548</v>
      </c>
      <c r="E32" s="54" t="s">
        <v>97</v>
      </c>
      <c r="F32" s="54">
        <v>41883</v>
      </c>
      <c r="G32" s="54">
        <v>41913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48.6197</v>
      </c>
      <c r="D33" s="101">
        <v>48.5027</v>
      </c>
      <c r="E33" s="101">
        <v>49.247</v>
      </c>
      <c r="F33" s="101">
        <v>54.5202</v>
      </c>
      <c r="G33" s="101">
        <v>57.3484</v>
      </c>
      <c r="H33" s="74">
        <f>G33-F33</f>
        <v>2.8281999999999954</v>
      </c>
      <c r="I33" s="74">
        <f>G33-E33</f>
        <v>8.101399999999998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48.6561</v>
      </c>
      <c r="D34" s="101">
        <v>48.5015</v>
      </c>
      <c r="E34" s="101">
        <v>49.1894</v>
      </c>
      <c r="F34" s="101">
        <v>54.3991</v>
      </c>
      <c r="G34" s="101">
        <v>57.5712</v>
      </c>
      <c r="H34" s="74">
        <f>G34-F34</f>
        <v>3.1721000000000004</v>
      </c>
      <c r="I34" s="74">
        <f>G34-E34</f>
        <v>8.381799999999998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1.3524</v>
      </c>
      <c r="D35" s="101">
        <v>1.3582</v>
      </c>
      <c r="E35" s="101">
        <v>1.3745</v>
      </c>
      <c r="F35" s="101">
        <v>1.2631</v>
      </c>
      <c r="G35" s="101">
        <v>1.2524</v>
      </c>
      <c r="H35" s="74">
        <f>G35-F35</f>
        <v>-0.010699999999999932</v>
      </c>
      <c r="I35" s="74">
        <f>G35-E35</f>
        <v>-0.1221000000000001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48.68181238758319</v>
      </c>
      <c r="D37" s="101">
        <v>48.519404652253826</v>
      </c>
      <c r="E37" s="101">
        <v>49.37299928771657</v>
      </c>
      <c r="F37" s="101">
        <v>54.3484</v>
      </c>
      <c r="G37" s="101">
        <v>57.5466</v>
      </c>
      <c r="H37" s="74">
        <f>G37-F37</f>
        <v>3.1982</v>
      </c>
      <c r="I37" s="74">
        <f>G37-E37</f>
        <v>8.17360071228343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65.82455846348356</v>
      </c>
      <c r="D38" s="101">
        <v>66.8488111105018</v>
      </c>
      <c r="E38" s="101">
        <v>67.50965123083661</v>
      </c>
      <c r="F38" s="101">
        <v>69.4983</v>
      </c>
      <c r="G38" s="101">
        <v>72.9472</v>
      </c>
      <c r="H38" s="74">
        <f>G38-F38</f>
        <v>3.4488999999999947</v>
      </c>
      <c r="I38" s="74">
        <f>G38-E38</f>
        <v>5.437548769163385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1.4984621988556879</v>
      </c>
      <c r="D39" s="101">
        <v>1.5102965437836495</v>
      </c>
      <c r="E39" s="101">
        <v>1.4906328389036205</v>
      </c>
      <c r="F39" s="101">
        <v>1.3819</v>
      </c>
      <c r="G39" s="101">
        <v>1.3625</v>
      </c>
      <c r="H39" s="74">
        <f>G39-F39</f>
        <v>-0.019399999999999862</v>
      </c>
      <c r="I39" s="74">
        <f>G39-E39</f>
        <v>-0.12813283890362048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0.31569678455686473</v>
      </c>
      <c r="D40" s="101">
        <v>0.3140762222375386</v>
      </c>
      <c r="E40" s="101">
        <v>0.3170441936065914</v>
      </c>
      <c r="F40" s="101">
        <v>0.2979</v>
      </c>
      <c r="G40" s="101">
        <v>0.3171</v>
      </c>
      <c r="H40" s="74">
        <f>G40-F40</f>
        <v>0.019199999999999995</v>
      </c>
      <c r="I40" s="74">
        <f>G40-E40</f>
        <v>5.580639340857507E-05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37">
      <selection activeCell="J63" sqref="J6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  <c r="J3" s="136"/>
    </row>
    <row r="4" spans="1:12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388.698518</v>
      </c>
      <c r="E4" s="73">
        <f>E6+E7</f>
        <v>59.03</v>
      </c>
      <c r="F4" s="73">
        <f>F6+F7</f>
        <v>56.6</v>
      </c>
      <c r="G4" s="74">
        <f>F4-E4</f>
        <v>-2.4299999999999997</v>
      </c>
      <c r="H4" s="74">
        <f>D4-C4</f>
        <v>373.998518</v>
      </c>
      <c r="I4" s="73"/>
      <c r="K4" s="131"/>
      <c r="L4" s="131"/>
    </row>
    <row r="5" spans="1:12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-347.798518</v>
      </c>
      <c r="E5" s="70">
        <f>E6-E7</f>
        <v>-59.03</v>
      </c>
      <c r="F5" s="70">
        <f>F6-F7</f>
        <v>-56.6</v>
      </c>
      <c r="G5" s="74">
        <f>-F5-(-E5)</f>
        <v>-2.4299999999999997</v>
      </c>
      <c r="H5" s="139">
        <f>D5-C5</f>
        <v>-333.098518</v>
      </c>
      <c r="I5" s="70"/>
      <c r="J5" s="137"/>
      <c r="K5" s="131"/>
      <c r="L5" s="131"/>
    </row>
    <row r="6" spans="1:12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  <c r="K6" s="131"/>
      <c r="L6" s="131"/>
    </row>
    <row r="7" spans="1:12" ht="13.5" customHeight="1">
      <c r="A7" s="51" t="s">
        <v>23</v>
      </c>
      <c r="B7" s="71">
        <v>14.7</v>
      </c>
      <c r="C7" s="71">
        <v>14.7</v>
      </c>
      <c r="D7" s="71">
        <v>368.248518</v>
      </c>
      <c r="E7" s="71">
        <v>59.03</v>
      </c>
      <c r="F7" s="71">
        <v>56.6</v>
      </c>
      <c r="G7" s="74">
        <f>F7-E7</f>
        <v>-2.4299999999999997</v>
      </c>
      <c r="H7" s="74">
        <f>D7-C7</f>
        <v>353.548518</v>
      </c>
      <c r="I7" s="91"/>
      <c r="K7" s="131"/>
      <c r="L7" s="131"/>
    </row>
    <row r="8" spans="1:12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  <c r="K8" s="131"/>
      <c r="L8" s="131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1"/>
      <c r="L9" s="131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1"/>
      <c r="L11" s="131"/>
    </row>
    <row r="12" spans="1:12" ht="26.25" customHeight="1">
      <c r="A12" s="56"/>
      <c r="B12" s="54" t="s">
        <v>97</v>
      </c>
      <c r="C12" s="54" t="s">
        <v>116</v>
      </c>
      <c r="D12" s="54" t="s">
        <v>115</v>
      </c>
      <c r="E12" s="54">
        <v>41883</v>
      </c>
      <c r="F12" s="54">
        <v>41913</v>
      </c>
      <c r="G12" s="58" t="s">
        <v>2</v>
      </c>
      <c r="H12" s="58" t="s">
        <v>3</v>
      </c>
      <c r="K12" s="131"/>
      <c r="L12" s="131"/>
    </row>
    <row r="13" spans="1:12" ht="12.75" customHeight="1">
      <c r="A13" s="8" t="s">
        <v>20</v>
      </c>
      <c r="B13" s="73">
        <f>+B14+B19+B23</f>
        <v>19879.308622309996</v>
      </c>
      <c r="C13" s="73">
        <f>+C14+C19+C20+C23</f>
        <v>19583.065422309995</v>
      </c>
      <c r="D13" s="73">
        <f>+D14+D18+D19+D20+D21+D23</f>
        <v>198137.86664199998</v>
      </c>
      <c r="E13" s="73">
        <f>+E19+E20+E21+E23</f>
        <v>12533.08940913</v>
      </c>
      <c r="F13" s="73">
        <f>+F19+F20+F21+F23</f>
        <v>28428.54949094</v>
      </c>
      <c r="G13" s="74">
        <f>F13-E13</f>
        <v>15895.46008181</v>
      </c>
      <c r="H13" s="74">
        <f>+D13-C13</f>
        <v>178554.80121968998</v>
      </c>
      <c r="I13" s="74"/>
      <c r="J13" s="9"/>
      <c r="K13" s="131"/>
      <c r="L13" s="131"/>
    </row>
    <row r="14" spans="1:10" ht="12.75" customHeight="1">
      <c r="A14" s="46" t="s">
        <v>40</v>
      </c>
      <c r="B14" s="71">
        <f>+B16</f>
        <v>3225.83640453</v>
      </c>
      <c r="C14" s="71">
        <f>+C16</f>
        <v>2641.39640453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 t="s">
        <v>1</v>
      </c>
      <c r="F18" s="91" t="s">
        <v>1</v>
      </c>
      <c r="G18" s="74" t="s">
        <v>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8095.2</v>
      </c>
      <c r="D19" s="91">
        <v>52261.58078079</v>
      </c>
      <c r="E19" s="91">
        <v>2733.72090913</v>
      </c>
      <c r="F19" s="91">
        <v>1215.34209094</v>
      </c>
      <c r="G19" s="74">
        <f>+F19-E19</f>
        <v>-1518.3788181900002</v>
      </c>
      <c r="H19" s="74">
        <f>+D19-C19</f>
        <v>44166.38078079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775.8026</v>
      </c>
      <c r="D20" s="91">
        <v>3260</v>
      </c>
      <c r="E20" s="91">
        <v>590</v>
      </c>
      <c r="F20" s="91">
        <v>710</v>
      </c>
      <c r="G20" s="74">
        <f>F20-E20</f>
        <v>120</v>
      </c>
      <c r="H20" s="74">
        <f>+D20-C20</f>
        <v>2484.1974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97919</v>
      </c>
      <c r="E21" s="91">
        <v>6132</v>
      </c>
      <c r="F21" s="91">
        <v>15555</v>
      </c>
      <c r="G21" s="74">
        <f>F21-E21</f>
        <v>9423</v>
      </c>
      <c r="H21" s="74">
        <f>+D21</f>
        <v>97919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8070.6664177799985</v>
      </c>
      <c r="D23" s="71">
        <v>39930.263660000004</v>
      </c>
      <c r="E23" s="71">
        <v>3077.3685</v>
      </c>
      <c r="F23" s="71">
        <v>10948.2074</v>
      </c>
      <c r="G23" s="74">
        <f>+F23-E23</f>
        <v>7870.838899999999</v>
      </c>
      <c r="H23" s="74">
        <f>+D23-C23</f>
        <v>31859.597242220007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4.2</v>
      </c>
      <c r="D25" s="31">
        <v>9</v>
      </c>
      <c r="E25" s="31">
        <v>7</v>
      </c>
      <c r="F25" s="31">
        <v>9</v>
      </c>
      <c r="G25" s="74">
        <f>F25-E25</f>
        <v>2</v>
      </c>
      <c r="H25" s="74">
        <f>+D25-C25</f>
        <v>4.8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5.04</v>
      </c>
      <c r="D29" s="31">
        <v>10.5</v>
      </c>
      <c r="E29" s="31">
        <v>9.5</v>
      </c>
      <c r="F29" s="31">
        <v>10.5</v>
      </c>
      <c r="G29" s="74">
        <f>F29-E29</f>
        <v>1</v>
      </c>
      <c r="H29" s="74">
        <f>+D29-C29</f>
        <v>5.46</v>
      </c>
      <c r="I29" s="32"/>
      <c r="J29" s="135"/>
    </row>
    <row r="30" spans="1:10" ht="11.25">
      <c r="A30" s="107" t="s">
        <v>96</v>
      </c>
      <c r="B30" s="31">
        <v>5.706351054725512</v>
      </c>
      <c r="C30" s="31">
        <v>5.75</v>
      </c>
      <c r="D30" s="31">
        <v>10.27573458502427</v>
      </c>
      <c r="E30" s="31">
        <v>13.546610169491526</v>
      </c>
      <c r="F30" s="31">
        <v>10.713169014084507</v>
      </c>
      <c r="G30" s="74">
        <f>F30-E30</f>
        <v>-2.8334411554070194</v>
      </c>
      <c r="H30" s="74">
        <f>+D30-C30</f>
        <v>4.525734585024271</v>
      </c>
      <c r="I30" s="32"/>
      <c r="J30" s="9"/>
    </row>
    <row r="31" spans="1:10" ht="11.25">
      <c r="A31" s="107" t="s">
        <v>100</v>
      </c>
      <c r="B31" s="31" t="s">
        <v>1</v>
      </c>
      <c r="C31" s="31" t="s">
        <v>1</v>
      </c>
      <c r="D31" s="31">
        <v>1.49121912568306</v>
      </c>
      <c r="E31" s="31">
        <v>1.5</v>
      </c>
      <c r="F31" s="31">
        <v>2.019672131147541</v>
      </c>
      <c r="G31" s="74">
        <f>F31-E31</f>
        <v>0.5196721311475412</v>
      </c>
      <c r="H31" s="74" t="s">
        <v>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116</v>
      </c>
      <c r="D37" s="54" t="s">
        <v>115</v>
      </c>
      <c r="E37" s="54">
        <v>41883</v>
      </c>
      <c r="F37" s="54">
        <v>41913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f>SUM(C39:C41)</f>
        <v>38600</v>
      </c>
      <c r="D38" s="116">
        <f>SUM(D39:D41)</f>
        <v>112000</v>
      </c>
      <c r="E38" s="116">
        <f>SUM(E39:E41)</f>
        <v>10000</v>
      </c>
      <c r="F38" s="116">
        <f>SUM(F39:F41)</f>
        <v>8000</v>
      </c>
      <c r="G38" s="74">
        <f>F38-E38</f>
        <v>-2000</v>
      </c>
      <c r="H38" s="74">
        <f>D38-C38</f>
        <v>73400</v>
      </c>
    </row>
    <row r="39" spans="1:10" ht="12.75" customHeight="1">
      <c r="A39" s="50" t="s">
        <v>30</v>
      </c>
      <c r="B39" s="113">
        <v>2800</v>
      </c>
      <c r="C39" s="113">
        <v>1800</v>
      </c>
      <c r="D39" s="113">
        <v>99700</v>
      </c>
      <c r="E39" s="113">
        <v>10000</v>
      </c>
      <c r="F39" s="113">
        <v>8000</v>
      </c>
      <c r="G39" s="74">
        <f>F39-E39</f>
        <v>-2000</v>
      </c>
      <c r="H39" s="74">
        <f>D39-C39</f>
        <v>97900</v>
      </c>
      <c r="J39" s="89"/>
    </row>
    <row r="40" spans="1:10" ht="12.75" customHeight="1">
      <c r="A40" s="50" t="s">
        <v>31</v>
      </c>
      <c r="B40" s="113">
        <v>3200</v>
      </c>
      <c r="C40" s="113">
        <v>1700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-1700</v>
      </c>
      <c r="J40" s="89"/>
    </row>
    <row r="41" spans="1:10" ht="12.75" customHeight="1">
      <c r="A41" s="50" t="s">
        <v>32</v>
      </c>
      <c r="B41" s="113">
        <v>44600</v>
      </c>
      <c r="C41" s="113">
        <v>35100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-22800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f>SUM(C45:C47)</f>
        <v>39133.11</v>
      </c>
      <c r="D44" s="116">
        <f>SUM(D45:D47)</f>
        <v>74605.69</v>
      </c>
      <c r="E44" s="116">
        <f>SUM(E45:E47)</f>
        <v>2014.2</v>
      </c>
      <c r="F44" s="116">
        <f>SUM(F45:F47)</f>
        <v>1717.3</v>
      </c>
      <c r="G44" s="74">
        <f>F44-E44</f>
        <v>-296.9000000000001</v>
      </c>
      <c r="H44" s="74">
        <f>D44-C44</f>
        <v>35472.58</v>
      </c>
      <c r="J44" s="89"/>
    </row>
    <row r="45" spans="1:10" ht="12.75" customHeight="1">
      <c r="A45" s="50" t="s">
        <v>30</v>
      </c>
      <c r="B45" s="113">
        <v>3266.8</v>
      </c>
      <c r="C45" s="113">
        <v>1125.8</v>
      </c>
      <c r="D45" s="113">
        <v>62173.34</v>
      </c>
      <c r="E45" s="113">
        <v>2014.2</v>
      </c>
      <c r="F45" s="113">
        <v>1717.3</v>
      </c>
      <c r="G45" s="74">
        <f>F45-E45</f>
        <v>-296.9000000000001</v>
      </c>
      <c r="H45" s="74">
        <f>D45-C45</f>
        <v>61047.53999999999</v>
      </c>
      <c r="J45" s="89"/>
    </row>
    <row r="46" spans="1:10" ht="12.75" customHeight="1">
      <c r="A46" s="50" t="s">
        <v>31</v>
      </c>
      <c r="B46" s="113">
        <v>2524.9</v>
      </c>
      <c r="C46" s="113">
        <v>733.4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-733.4</v>
      </c>
      <c r="J46" s="89"/>
    </row>
    <row r="47" spans="1:10" ht="12.75" customHeight="1">
      <c r="A47" s="50" t="s">
        <v>32</v>
      </c>
      <c r="B47" s="113">
        <v>48011.31</v>
      </c>
      <c r="C47" s="113">
        <v>37273.91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-24841.560000000005</v>
      </c>
      <c r="J47" s="89"/>
    </row>
    <row r="48" spans="1:10" ht="12.75" customHeight="1" hidden="1">
      <c r="A48" s="50" t="s">
        <v>33</v>
      </c>
      <c r="B48" s="121"/>
      <c r="C48" s="120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0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f>SUM(C51:C53)</f>
        <v>32811.05</v>
      </c>
      <c r="D50" s="116">
        <f>SUM(D51:D53)</f>
        <v>71588.66</v>
      </c>
      <c r="E50" s="116">
        <f>SUM(E51:E53)</f>
        <v>2014.2</v>
      </c>
      <c r="F50" s="116">
        <f>SUM(F51:F53)</f>
        <v>1717.3</v>
      </c>
      <c r="G50" s="74">
        <f>F50-E50</f>
        <v>-296.9000000000001</v>
      </c>
      <c r="H50" s="74">
        <f>D50-C50</f>
        <v>38777.61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61005.11</v>
      </c>
      <c r="E51" s="113">
        <v>2014.2</v>
      </c>
      <c r="F51" s="113">
        <v>1717.3</v>
      </c>
      <c r="G51" s="74">
        <f>+F51-E51</f>
        <v>-296.9000000000001</v>
      </c>
      <c r="H51" s="74">
        <f>D51-C51</f>
        <v>60625.11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32146.55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-21563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3.44</v>
      </c>
      <c r="D56" s="116">
        <v>5.71</v>
      </c>
      <c r="E56" s="116">
        <v>6.494285525038645</v>
      </c>
      <c r="F56" s="116">
        <v>7.01</v>
      </c>
      <c r="G56" s="74">
        <f>F56-E56</f>
        <v>0.5157144749613547</v>
      </c>
      <c r="H56" s="74">
        <f>D56-C56</f>
        <v>2.27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5.43</v>
      </c>
      <c r="E57" s="113">
        <v>6.5</v>
      </c>
      <c r="F57" s="113">
        <v>7.01</v>
      </c>
      <c r="G57" s="74">
        <f>F57-E57</f>
        <v>0.5099999999999998</v>
      </c>
      <c r="H57" s="74">
        <f>D57-C57</f>
        <v>2.0199999999999996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3.45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1.3599999999999994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116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f>SUM(C5:C7)</f>
        <v>5138.5</v>
      </c>
      <c r="D4" s="116">
        <f>SUM(D5:D7)</f>
        <v>4674</v>
      </c>
      <c r="E4" s="116">
        <f>SUM(E5:E7)</f>
        <v>558</v>
      </c>
      <c r="F4" s="116">
        <f>SUM(F5:F7)</f>
        <v>591</v>
      </c>
      <c r="G4" s="74">
        <f>F4-E4</f>
        <v>33</v>
      </c>
      <c r="H4" s="74">
        <f>+D4-C4</f>
        <v>-464.5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241</v>
      </c>
      <c r="D5" s="113">
        <v>188</v>
      </c>
      <c r="E5" s="113">
        <v>24</v>
      </c>
      <c r="F5" s="113">
        <v>45</v>
      </c>
      <c r="G5" s="74">
        <f>F5-E5</f>
        <v>21</v>
      </c>
      <c r="H5" s="74">
        <f aca="true" t="shared" si="0" ref="H5:H25">+D5-C5</f>
        <v>-53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1389.5</v>
      </c>
      <c r="D6" s="113">
        <v>1131</v>
      </c>
      <c r="E6" s="113">
        <v>140</v>
      </c>
      <c r="F6" s="113">
        <v>101</v>
      </c>
      <c r="G6" s="74">
        <f>F6-E6</f>
        <v>-39</v>
      </c>
      <c r="H6" s="74">
        <f t="shared" si="0"/>
        <v>-258.5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3508</v>
      </c>
      <c r="D7" s="113">
        <v>3355</v>
      </c>
      <c r="E7" s="113">
        <v>394</v>
      </c>
      <c r="F7" s="113">
        <v>445</v>
      </c>
      <c r="G7" s="74">
        <f>F7-E7</f>
        <v>51</v>
      </c>
      <c r="H7" s="74">
        <f t="shared" si="0"/>
        <v>-153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>F9-E9</f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f>SUM(C11:C13)</f>
        <v>7968.0502</v>
      </c>
      <c r="D10" s="116">
        <f>SUM(D11:D13)</f>
        <v>6231.870000000001</v>
      </c>
      <c r="E10" s="116">
        <f>SUM(E11:E13)</f>
        <v>279.91</v>
      </c>
      <c r="F10" s="116">
        <f>SUM(F11:F13)</f>
        <v>1078.2</v>
      </c>
      <c r="G10" s="74">
        <f>F10-E10</f>
        <v>798.29</v>
      </c>
      <c r="H10" s="74">
        <f t="shared" si="0"/>
        <v>-1736.1801999999989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389.27</v>
      </c>
      <c r="D11" s="113">
        <v>52.57</v>
      </c>
      <c r="E11" s="113">
        <v>8.57</v>
      </c>
      <c r="F11" s="113"/>
      <c r="G11" s="74">
        <f>F11-E11</f>
        <v>-8.57</v>
      </c>
      <c r="H11" s="74">
        <f t="shared" si="0"/>
        <v>-336.7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2198.549</v>
      </c>
      <c r="D12" s="113">
        <v>1233.2</v>
      </c>
      <c r="E12" s="113">
        <v>54.84</v>
      </c>
      <c r="F12" s="113">
        <v>188.5</v>
      </c>
      <c r="G12" s="74">
        <f aca="true" t="shared" si="1" ref="G12:G24">F12-E12</f>
        <v>133.66</v>
      </c>
      <c r="H12" s="74">
        <f t="shared" si="0"/>
        <v>-965.3489999999999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5380.2312</v>
      </c>
      <c r="D13" s="113">
        <v>4946.1</v>
      </c>
      <c r="E13" s="113">
        <v>216.5</v>
      </c>
      <c r="F13" s="113">
        <v>889.7</v>
      </c>
      <c r="G13" s="74">
        <f t="shared" si="1"/>
        <v>673.2</v>
      </c>
      <c r="H13" s="74">
        <f t="shared" si="0"/>
        <v>-434.1311999999998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f>SUM(C17:C19)</f>
        <v>4999.82</v>
      </c>
      <c r="D16" s="116">
        <f>SUM(D17:D19)</f>
        <v>2741.86</v>
      </c>
      <c r="E16" s="116">
        <f>SUM(E17:E19)</f>
        <v>233</v>
      </c>
      <c r="F16" s="116">
        <f>SUM(F17:F19)</f>
        <v>457.25</v>
      </c>
      <c r="G16" s="74">
        <f t="shared" si="1"/>
        <v>224.25</v>
      </c>
      <c r="H16" s="74">
        <f t="shared" si="0"/>
        <v>-2257.9599999999996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183.5</v>
      </c>
      <c r="D17" s="113">
        <v>15</v>
      </c>
      <c r="E17" s="113">
        <v>8</v>
      </c>
      <c r="F17" s="113"/>
      <c r="G17" s="74">
        <f t="shared" si="1"/>
        <v>-8</v>
      </c>
      <c r="H17" s="74">
        <f t="shared" si="0"/>
        <v>-168.5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1346.58</v>
      </c>
      <c r="D18" s="113">
        <v>551.46</v>
      </c>
      <c r="E18" s="113">
        <v>35</v>
      </c>
      <c r="F18" s="113">
        <v>111</v>
      </c>
      <c r="G18" s="74">
        <f t="shared" si="1"/>
        <v>76</v>
      </c>
      <c r="H18" s="74">
        <f t="shared" si="0"/>
        <v>-795.1199999999999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3469.74</v>
      </c>
      <c r="D19" s="113">
        <v>2175.4</v>
      </c>
      <c r="E19" s="113">
        <v>190</v>
      </c>
      <c r="F19" s="113">
        <v>346.25</v>
      </c>
      <c r="G19" s="74">
        <f t="shared" si="1"/>
        <v>156.25</v>
      </c>
      <c r="H19" s="74">
        <f t="shared" si="0"/>
        <v>-1294.3399999999997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 t="shared" si="1"/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 t="shared" si="1"/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8.59</v>
      </c>
      <c r="D22" s="116">
        <v>9.12</v>
      </c>
      <c r="E22" s="116">
        <v>10.13</v>
      </c>
      <c r="F22" s="116">
        <v>10.93</v>
      </c>
      <c r="G22" s="74">
        <f t="shared" si="1"/>
        <v>0.7999999999999989</v>
      </c>
      <c r="H22" s="74">
        <f t="shared" si="0"/>
        <v>0.5299999999999994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4.88</v>
      </c>
      <c r="D23" s="113">
        <v>5.17</v>
      </c>
      <c r="E23" s="113">
        <v>5.83</v>
      </c>
      <c r="F23" s="113"/>
      <c r="G23" s="74">
        <f>F23-E23</f>
        <v>-5.83</v>
      </c>
      <c r="H23" s="74">
        <f>+D23-C23</f>
        <v>0.29000000000000004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6.49</v>
      </c>
      <c r="D24" s="113">
        <v>8.42</v>
      </c>
      <c r="E24" s="113">
        <v>10.09</v>
      </c>
      <c r="F24" s="113">
        <v>10.01</v>
      </c>
      <c r="G24" s="74">
        <f t="shared" si="1"/>
        <v>-0.08000000000000007</v>
      </c>
      <c r="H24" s="74">
        <f t="shared" si="0"/>
        <v>1.9299999999999997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9.64</v>
      </c>
      <c r="D25" s="113">
        <v>9.44</v>
      </c>
      <c r="E25" s="113">
        <v>10.32</v>
      </c>
      <c r="F25" s="113">
        <v>11.22</v>
      </c>
      <c r="G25" s="74">
        <f>F25-E25</f>
        <v>0.9000000000000004</v>
      </c>
      <c r="H25" s="74">
        <f t="shared" si="0"/>
        <v>-0.20000000000000107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116</v>
      </c>
      <c r="D31" s="54" t="s">
        <v>115</v>
      </c>
      <c r="E31" s="54">
        <v>41883</v>
      </c>
      <c r="F31" s="54">
        <v>41913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3.7301842573484043</v>
      </c>
      <c r="D32" s="69">
        <v>6.30165035246926</v>
      </c>
      <c r="E32" s="69">
        <v>5.16581299047179</v>
      </c>
      <c r="F32" s="69">
        <v>6.372310230106419</v>
      </c>
      <c r="G32" s="74">
        <f>F32-E32</f>
        <v>1.2064972396346292</v>
      </c>
      <c r="H32" s="74">
        <f>+D32-C32</f>
        <v>2.571466095120856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3.7688203456633245</v>
      </c>
      <c r="D33" s="31">
        <v>6.2490881873815844</v>
      </c>
      <c r="E33" s="31">
        <v>4.8950849892240695</v>
      </c>
      <c r="F33" s="31">
        <v>5.913249955424639</v>
      </c>
      <c r="G33" s="74">
        <f>F33-E33</f>
        <v>1.0181649662005698</v>
      </c>
      <c r="H33" s="74">
        <f>+D33-C33</f>
        <v>2.48026784171826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3.6284593079830962</v>
      </c>
      <c r="D34" s="31">
        <v>6.341949910565892</v>
      </c>
      <c r="E34" s="31">
        <v>5.16972840526</v>
      </c>
      <c r="F34" s="31">
        <v>6.38127108648337</v>
      </c>
      <c r="G34" s="74">
        <f>F34-E34</f>
        <v>1.2115426812233698</v>
      </c>
      <c r="H34" s="74">
        <f>+D34-C34</f>
        <v>2.7134906025827954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7.284265724964483</v>
      </c>
      <c r="E35" s="31">
        <v>7</v>
      </c>
      <c r="F35" s="31">
        <v>7.445975639458379</v>
      </c>
      <c r="G35" s="74">
        <f>F35-E35</f>
        <v>0.44597563945837937</v>
      </c>
      <c r="H35" s="74">
        <f>+D35-C35</f>
        <v>2.9509323916311496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7.381519801719539</v>
      </c>
      <c r="D42" s="94">
        <v>9.22277536340284</v>
      </c>
      <c r="E42" s="94">
        <v>9.5</v>
      </c>
      <c r="F42" s="94" t="s">
        <v>1</v>
      </c>
      <c r="G42" s="74">
        <f>-E42</f>
        <v>-9.5</v>
      </c>
      <c r="H42" s="74">
        <f>+D42-C42</f>
        <v>1.841255561683302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3.875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3.125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 t="s">
        <v>1</v>
      </c>
      <c r="G45" s="74">
        <f>-E45</f>
        <v>-9.5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6">
      <selection activeCell="Q69" sqref="Q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116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9617.8757</v>
      </c>
      <c r="D4" s="17">
        <v>43591.3029</v>
      </c>
      <c r="E4" s="17">
        <v>6615.4946</v>
      </c>
      <c r="F4" s="17">
        <v>4327.5542</v>
      </c>
      <c r="G4" s="74">
        <f>F4-E4</f>
        <v>-2287.9404000000004</v>
      </c>
      <c r="H4" s="74">
        <f>+D4-C4</f>
        <v>33973.427200000006</v>
      </c>
      <c r="I4" s="12"/>
    </row>
    <row r="5" spans="1:10" ht="12.75" customHeight="1">
      <c r="A5" s="68" t="s">
        <v>42</v>
      </c>
      <c r="B5" s="116">
        <v>8680.5906</v>
      </c>
      <c r="C5" s="116">
        <v>7943.88</v>
      </c>
      <c r="D5" s="116">
        <v>43147.8936</v>
      </c>
      <c r="E5" s="116">
        <v>6588.7199</v>
      </c>
      <c r="F5" s="116">
        <v>4327.5542</v>
      </c>
      <c r="G5" s="74">
        <f>F5-E5</f>
        <v>-2261.1657000000005</v>
      </c>
      <c r="H5" s="74">
        <f>+D5-C5</f>
        <v>35204.013600000006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2382.1705</v>
      </c>
      <c r="D6" s="75">
        <v>15504.8618</v>
      </c>
      <c r="E6" s="75">
        <v>361.1752</v>
      </c>
      <c r="F6" s="75">
        <v>375.2073</v>
      </c>
      <c r="G6" s="74">
        <f>F6-E6</f>
        <v>14.032099999999957</v>
      </c>
      <c r="H6" s="74">
        <f>+D6-C6</f>
        <v>13122.6913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5164.4101</v>
      </c>
      <c r="D7" s="113">
        <v>26571.845699999998</v>
      </c>
      <c r="E7" s="113">
        <v>6187.4431</v>
      </c>
      <c r="F7" s="113">
        <v>3823.8358</v>
      </c>
      <c r="G7" s="74">
        <f>F7-E7</f>
        <v>-2363.6073000000006</v>
      </c>
      <c r="H7" s="74">
        <f>+D7-C7</f>
        <v>21407.435599999997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1021.9911</v>
      </c>
      <c r="E8" s="113">
        <v>40.1016</v>
      </c>
      <c r="F8" s="113">
        <v>128.5111</v>
      </c>
      <c r="G8" s="74">
        <f>F8-E8</f>
        <v>88.40950000000001</v>
      </c>
      <c r="H8" s="74">
        <f>+D8-C8</f>
        <v>725.4676999999999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1673.9957</v>
      </c>
      <c r="D15" s="119">
        <v>443.4093</v>
      </c>
      <c r="E15" s="119">
        <v>26.7747</v>
      </c>
      <c r="F15" s="119" t="s">
        <v>1</v>
      </c>
      <c r="G15" s="74">
        <f>-E15</f>
        <v>-26.7747</v>
      </c>
      <c r="H15" s="74">
        <f>+D15-C15</f>
        <v>-1230.5864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130.62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-26.620000000000005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104.84039999999999</v>
      </c>
      <c r="E18" s="113">
        <v>26.7747</v>
      </c>
      <c r="F18" s="113" t="s">
        <v>1</v>
      </c>
      <c r="G18" s="74">
        <f>-E18</f>
        <v>-26.7747</v>
      </c>
      <c r="H18" s="74">
        <f>D18</f>
        <v>104.84039999999999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41518</v>
      </c>
      <c r="D38" s="54">
        <v>41548</v>
      </c>
      <c r="E38" s="54" t="s">
        <v>97</v>
      </c>
      <c r="F38" s="54">
        <v>41883</v>
      </c>
      <c r="G38" s="54">
        <v>41913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62177.11082043</v>
      </c>
      <c r="D39" s="17">
        <v>63115.50089386</v>
      </c>
      <c r="E39" s="17">
        <v>67334.18303821</v>
      </c>
      <c r="F39" s="17">
        <v>74629.13060363001</v>
      </c>
      <c r="G39" s="17">
        <v>79359.8413652</v>
      </c>
      <c r="H39" s="16">
        <f>G39/F39-1</f>
        <v>0.06338960032504914</v>
      </c>
      <c r="I39" s="16">
        <f>G39/E39-1</f>
        <v>0.1785966322657515</v>
      </c>
      <c r="K39" s="129"/>
      <c r="L39" s="129"/>
      <c r="M39" s="129"/>
      <c r="N39" s="129"/>
    </row>
    <row r="40" spans="1:14" ht="12.75" customHeight="1">
      <c r="A40" s="62" t="s">
        <v>53</v>
      </c>
      <c r="B40" s="33">
        <v>22840.58219495</v>
      </c>
      <c r="C40" s="33">
        <v>28550.05618664</v>
      </c>
      <c r="D40" s="33">
        <v>29311.157129599997</v>
      </c>
      <c r="E40" s="33">
        <v>30229.96764498</v>
      </c>
      <c r="F40" s="33">
        <v>33558.53412838</v>
      </c>
      <c r="G40" s="33">
        <v>35438.50906783</v>
      </c>
      <c r="H40" s="16">
        <f aca="true" t="shared" si="0" ref="H40:H53">G40/F40-1</f>
        <v>0.05602077052168153</v>
      </c>
      <c r="I40" s="16">
        <f aca="true" t="shared" si="1" ref="I40:I53">G40/E40-1</f>
        <v>0.17229728738115035</v>
      </c>
      <c r="K40" s="129"/>
      <c r="L40" s="129"/>
      <c r="M40" s="129"/>
      <c r="N40" s="129"/>
    </row>
    <row r="41" spans="1:14" ht="12.75" customHeight="1">
      <c r="A41" s="62" t="s">
        <v>54</v>
      </c>
      <c r="B41" s="33">
        <v>20805.539679499998</v>
      </c>
      <c r="C41" s="33">
        <v>25934.84042272</v>
      </c>
      <c r="D41" s="33">
        <v>26209.81557592</v>
      </c>
      <c r="E41" s="33">
        <v>28351.13450765</v>
      </c>
      <c r="F41" s="33">
        <v>31455.8515328</v>
      </c>
      <c r="G41" s="33">
        <v>33921.78325964</v>
      </c>
      <c r="H41" s="16">
        <f t="shared" si="0"/>
        <v>0.07839341828876245</v>
      </c>
      <c r="I41" s="16">
        <f t="shared" si="1"/>
        <v>0.19648768378164427</v>
      </c>
      <c r="K41" s="129"/>
      <c r="L41" s="129"/>
      <c r="M41" s="129"/>
      <c r="N41" s="129"/>
    </row>
    <row r="42" spans="1:14" ht="12.75" customHeight="1">
      <c r="A42" s="62" t="s">
        <v>55</v>
      </c>
      <c r="B42" s="33">
        <v>4805.33959318</v>
      </c>
      <c r="C42" s="33">
        <v>4920.54894122</v>
      </c>
      <c r="D42" s="33">
        <v>4786.15781932</v>
      </c>
      <c r="E42" s="33">
        <v>6033.29587517</v>
      </c>
      <c r="F42" s="33">
        <v>5669.690203080001</v>
      </c>
      <c r="G42" s="33">
        <v>5763.36698674</v>
      </c>
      <c r="H42" s="16">
        <f t="shared" si="0"/>
        <v>0.01652238134794559</v>
      </c>
      <c r="I42" s="16">
        <f t="shared" si="1"/>
        <v>-0.044739872536483816</v>
      </c>
      <c r="K42" s="129"/>
      <c r="L42" s="129"/>
      <c r="M42" s="129"/>
      <c r="N42" s="129"/>
    </row>
    <row r="43" spans="1:14" ht="12.75" customHeight="1">
      <c r="A43" s="62" t="s">
        <v>56</v>
      </c>
      <c r="B43" s="33">
        <v>2199.86825758</v>
      </c>
      <c r="C43" s="33">
        <v>2771.6652698499993</v>
      </c>
      <c r="D43" s="33">
        <v>2808.37036902</v>
      </c>
      <c r="E43" s="33">
        <v>2719.7850104100003</v>
      </c>
      <c r="F43" s="33">
        <v>3945.0547393700003</v>
      </c>
      <c r="G43" s="33">
        <v>4236.182050990001</v>
      </c>
      <c r="H43" s="16">
        <f t="shared" si="0"/>
        <v>0.07379550623586328</v>
      </c>
      <c r="I43" s="16">
        <f t="shared" si="1"/>
        <v>0.5575429803370406</v>
      </c>
      <c r="K43" s="129"/>
      <c r="L43" s="129"/>
      <c r="M43" s="129"/>
      <c r="N43" s="129"/>
    </row>
    <row r="44" spans="1:14" ht="12.75" customHeight="1">
      <c r="A44" s="63" t="s">
        <v>60</v>
      </c>
      <c r="B44" s="17">
        <v>26927.60385274</v>
      </c>
      <c r="C44" s="17">
        <v>30073.18206888</v>
      </c>
      <c r="D44" s="17">
        <v>30527.23189435</v>
      </c>
      <c r="E44" s="17">
        <v>34485.862418690005</v>
      </c>
      <c r="F44" s="17">
        <v>33303.00176867</v>
      </c>
      <c r="G44" s="17">
        <v>33386.15389415</v>
      </c>
      <c r="H44" s="16">
        <f t="shared" si="0"/>
        <v>0.0024968357524521867</v>
      </c>
      <c r="I44" s="16">
        <f t="shared" si="1"/>
        <v>-0.03188867690732333</v>
      </c>
      <c r="K44" s="129"/>
      <c r="L44" s="129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12679.2594428</v>
      </c>
      <c r="D45" s="33">
        <v>13100.948601810001</v>
      </c>
      <c r="E45" s="33">
        <v>14289.9706816</v>
      </c>
      <c r="F45" s="33">
        <v>13484.975901890002</v>
      </c>
      <c r="G45" s="33">
        <v>13932.04515489</v>
      </c>
      <c r="H45" s="16">
        <f t="shared" si="0"/>
        <v>0.03315313696165667</v>
      </c>
      <c r="I45" s="16">
        <f t="shared" si="1"/>
        <v>-0.02504732407679955</v>
      </c>
      <c r="K45" s="129"/>
      <c r="L45" s="129"/>
      <c r="M45" s="129"/>
      <c r="N45" s="4"/>
    </row>
    <row r="46" spans="1:14" ht="12.75" customHeight="1">
      <c r="A46" s="62" t="s">
        <v>54</v>
      </c>
      <c r="B46" s="33">
        <v>10359.23214716</v>
      </c>
      <c r="C46" s="33">
        <v>12924.87243293</v>
      </c>
      <c r="D46" s="33">
        <v>13086.346220520001</v>
      </c>
      <c r="E46" s="33">
        <v>14521.07696716</v>
      </c>
      <c r="F46" s="33">
        <v>14412.99328547</v>
      </c>
      <c r="G46" s="33">
        <v>13996.396641570002</v>
      </c>
      <c r="H46" s="16">
        <f t="shared" si="0"/>
        <v>-0.02890424186348417</v>
      </c>
      <c r="I46" s="16">
        <f t="shared" si="1"/>
        <v>-0.036132328667948244</v>
      </c>
      <c r="K46" s="129"/>
      <c r="L46" s="129"/>
      <c r="M46" s="129"/>
      <c r="N46" s="4"/>
    </row>
    <row r="47" spans="1:14" ht="12.75" customHeight="1">
      <c r="A47" s="62" t="s">
        <v>55</v>
      </c>
      <c r="B47" s="33">
        <v>3912.72758677</v>
      </c>
      <c r="C47" s="33">
        <v>4170.9890689700005</v>
      </c>
      <c r="D47" s="33">
        <v>4013.0875309499997</v>
      </c>
      <c r="E47" s="33">
        <v>5263.489885770001</v>
      </c>
      <c r="F47" s="33">
        <v>5017.45184184</v>
      </c>
      <c r="G47" s="33">
        <v>5057.00022274</v>
      </c>
      <c r="H47" s="16">
        <f t="shared" si="0"/>
        <v>0.007882164522279966</v>
      </c>
      <c r="I47" s="16">
        <f t="shared" si="1"/>
        <v>-0.03923056137872549</v>
      </c>
      <c r="K47" s="129"/>
      <c r="L47" s="129"/>
      <c r="M47" s="129"/>
      <c r="N47" s="4"/>
    </row>
    <row r="48" spans="1:14" ht="12.75" customHeight="1">
      <c r="A48" s="62" t="s">
        <v>56</v>
      </c>
      <c r="B48" s="33">
        <v>265.58295021</v>
      </c>
      <c r="C48" s="33">
        <v>298.06112418</v>
      </c>
      <c r="D48" s="33">
        <v>326.84954107</v>
      </c>
      <c r="E48" s="33">
        <v>411.32488416</v>
      </c>
      <c r="F48" s="33">
        <v>387.58073946999997</v>
      </c>
      <c r="G48" s="33">
        <v>400.71187495000004</v>
      </c>
      <c r="H48" s="16">
        <f t="shared" si="0"/>
        <v>0.033879742058277484</v>
      </c>
      <c r="I48" s="16">
        <f t="shared" si="1"/>
        <v>-0.025802011059150143</v>
      </c>
      <c r="K48" s="129"/>
      <c r="L48" s="129"/>
      <c r="M48" s="129"/>
      <c r="N48" s="4"/>
    </row>
    <row r="49" spans="1:14" ht="12.75" customHeight="1">
      <c r="A49" s="63" t="s">
        <v>61</v>
      </c>
      <c r="B49" s="45">
        <f aca="true" t="shared" si="2" ref="B49:D53">+B39-B44</f>
        <v>23723.725872469993</v>
      </c>
      <c r="C49" s="45">
        <f t="shared" si="2"/>
        <v>32103.928751550004</v>
      </c>
      <c r="D49" s="45">
        <f t="shared" si="2"/>
        <v>32588.26899951</v>
      </c>
      <c r="E49" s="45">
        <f aca="true" t="shared" si="3" ref="E49:F53">+E39-E44</f>
        <v>32848.32061952</v>
      </c>
      <c r="F49" s="45">
        <f t="shared" si="3"/>
        <v>41326.12883496001</v>
      </c>
      <c r="G49" s="45">
        <f>+G39-G44</f>
        <v>45973.687471050005</v>
      </c>
      <c r="H49" s="16">
        <f t="shared" si="0"/>
        <v>0.11246053688334778</v>
      </c>
      <c r="I49" s="16">
        <f t="shared" si="1"/>
        <v>0.39957497381861007</v>
      </c>
      <c r="M49" s="129"/>
      <c r="N49" s="4"/>
    </row>
    <row r="50" spans="1:14" ht="12.75" customHeight="1">
      <c r="A50" s="62" t="s">
        <v>53</v>
      </c>
      <c r="B50" s="33">
        <f t="shared" si="2"/>
        <v>10450.521026349998</v>
      </c>
      <c r="C50" s="33">
        <f t="shared" si="2"/>
        <v>15870.79674384</v>
      </c>
      <c r="D50" s="33">
        <f t="shared" si="2"/>
        <v>16210.208527789995</v>
      </c>
      <c r="E50" s="33">
        <f t="shared" si="3"/>
        <v>15939.99696338</v>
      </c>
      <c r="F50" s="33">
        <f t="shared" si="3"/>
        <v>20073.55822649</v>
      </c>
      <c r="G50" s="33">
        <f>+G40-G45</f>
        <v>21506.463912939995</v>
      </c>
      <c r="H50" s="16">
        <f t="shared" si="0"/>
        <v>0.07138274491659713</v>
      </c>
      <c r="I50" s="16">
        <f t="shared" si="1"/>
        <v>0.34921380238328803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 t="shared" si="2"/>
        <v>10446.307532339997</v>
      </c>
      <c r="C51" s="33">
        <f t="shared" si="2"/>
        <v>13009.96798979</v>
      </c>
      <c r="D51" s="33">
        <f t="shared" si="2"/>
        <v>13123.4693554</v>
      </c>
      <c r="E51" s="33">
        <f t="shared" si="3"/>
        <v>13830.057540490001</v>
      </c>
      <c r="F51" s="33">
        <f t="shared" si="3"/>
        <v>17042.858247329998</v>
      </c>
      <c r="G51" s="33">
        <f>+G41-G46</f>
        <v>19925.386618069995</v>
      </c>
      <c r="H51" s="16">
        <f t="shared" si="0"/>
        <v>0.16913409293840642</v>
      </c>
      <c r="I51" s="16">
        <f t="shared" si="1"/>
        <v>0.4407305652731244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 t="shared" si="2"/>
        <v>892.6120064099996</v>
      </c>
      <c r="C52" s="33">
        <f t="shared" si="2"/>
        <v>749.5598722499999</v>
      </c>
      <c r="D52" s="33">
        <f t="shared" si="2"/>
        <v>773.0702883700005</v>
      </c>
      <c r="E52" s="33">
        <f t="shared" si="3"/>
        <v>769.8059893999989</v>
      </c>
      <c r="F52" s="33">
        <f t="shared" si="3"/>
        <v>652.2383612400008</v>
      </c>
      <c r="G52" s="33">
        <f>+G42-G47</f>
        <v>706.3667640000003</v>
      </c>
      <c r="H52" s="16">
        <f t="shared" si="0"/>
        <v>0.08298868324318343</v>
      </c>
      <c r="I52" s="16">
        <f t="shared" si="1"/>
        <v>-0.08240936842988744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 t="shared" si="2"/>
        <v>1934.2853073699998</v>
      </c>
      <c r="C53" s="33">
        <f t="shared" si="2"/>
        <v>2473.6041456699995</v>
      </c>
      <c r="D53" s="33">
        <f t="shared" si="2"/>
        <v>2481.5208279500002</v>
      </c>
      <c r="E53" s="33">
        <f t="shared" si="3"/>
        <v>2308.46012625</v>
      </c>
      <c r="F53" s="33">
        <f t="shared" si="3"/>
        <v>3557.4739999000003</v>
      </c>
      <c r="G53" s="33">
        <f>+G43-G48</f>
        <v>3835.4701760400008</v>
      </c>
      <c r="H53" s="16">
        <f t="shared" si="0"/>
        <v>0.07814426082883941</v>
      </c>
      <c r="I53" s="16">
        <f t="shared" si="1"/>
        <v>0.6614842649548236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9"/>
      <c r="B59" s="54" t="s">
        <v>94</v>
      </c>
      <c r="C59" s="54">
        <v>41518</v>
      </c>
      <c r="D59" s="54">
        <v>41548</v>
      </c>
      <c r="E59" s="54" t="s">
        <v>97</v>
      </c>
      <c r="F59" s="54">
        <v>41883</v>
      </c>
      <c r="G59" s="54">
        <v>41913</v>
      </c>
      <c r="H59" s="58" t="s">
        <v>2</v>
      </c>
      <c r="I59" s="58" t="s">
        <v>43</v>
      </c>
      <c r="J59" s="67"/>
      <c r="K59" s="2"/>
      <c r="L59" s="2"/>
    </row>
    <row r="60" spans="1:14" ht="12.75" customHeight="1">
      <c r="A60" s="43" t="s">
        <v>19</v>
      </c>
      <c r="B60" s="17">
        <v>40105.37341754</v>
      </c>
      <c r="C60" s="17">
        <v>50090.83393529</v>
      </c>
      <c r="D60" s="17">
        <v>51503.581696379995</v>
      </c>
      <c r="E60" s="17">
        <v>53961.59959505</v>
      </c>
      <c r="F60" s="17">
        <v>72496.93495909999</v>
      </c>
      <c r="G60" s="17">
        <v>76107.08191231001</v>
      </c>
      <c r="H60" s="16">
        <f>G60/F60-1</f>
        <v>0.04979723563826144</v>
      </c>
      <c r="I60" s="16">
        <f>G60/E60-1</f>
        <v>0.4103933627514529</v>
      </c>
      <c r="J60" s="78"/>
      <c r="K60" s="4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32591.23189025</v>
      </c>
      <c r="D61" s="33">
        <v>33713.52047812</v>
      </c>
      <c r="E61" s="33">
        <v>35589.497712669996</v>
      </c>
      <c r="F61" s="33">
        <v>49074.45803472</v>
      </c>
      <c r="G61" s="33">
        <v>51454.76341538</v>
      </c>
      <c r="H61" s="16">
        <f aca="true" t="shared" si="4" ref="H61:H70">G61/F61-1</f>
        <v>0.04850395655874462</v>
      </c>
      <c r="I61" s="16">
        <f aca="true" t="shared" si="5" ref="I61:I70">G61/E61-1</f>
        <v>0.44578504116010365</v>
      </c>
      <c r="J61" s="78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17431.19810287</v>
      </c>
      <c r="D62" s="33">
        <v>17717.90984367</v>
      </c>
      <c r="E62" s="33">
        <v>18300.016493670002</v>
      </c>
      <c r="F62" s="33">
        <v>23032.31456433</v>
      </c>
      <c r="G62" s="33">
        <v>24252.74800087</v>
      </c>
      <c r="H62" s="16">
        <f t="shared" si="4"/>
        <v>0.052987876365238495</v>
      </c>
      <c r="I62" s="16">
        <f t="shared" si="5"/>
        <v>0.32528558153262077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68.40394217</v>
      </c>
      <c r="D63" s="33">
        <v>72.15137459</v>
      </c>
      <c r="E63" s="33">
        <v>72.08538871</v>
      </c>
      <c r="F63" s="33">
        <v>390.16236005</v>
      </c>
      <c r="G63" s="33">
        <v>399.57049606</v>
      </c>
      <c r="H63" s="16">
        <f t="shared" si="4"/>
        <v>0.024113387075048287</v>
      </c>
      <c r="I63" s="16">
        <f t="shared" si="5"/>
        <v>4.543016458820452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24286.903969670002</v>
      </c>
      <c r="D64" s="17">
        <v>24619.774264639997</v>
      </c>
      <c r="E64" s="17">
        <v>25037.123758519996</v>
      </c>
      <c r="F64" s="17">
        <v>32306.44559315</v>
      </c>
      <c r="G64" s="17">
        <v>33189.19357014</v>
      </c>
      <c r="H64" s="16">
        <f t="shared" si="4"/>
        <v>0.027324206076609237</v>
      </c>
      <c r="I64" s="16">
        <f t="shared" si="5"/>
        <v>0.3255992936826819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15535.17265916</v>
      </c>
      <c r="D65" s="33">
        <v>15690.503803280002</v>
      </c>
      <c r="E65" s="33">
        <v>15783.563455059999</v>
      </c>
      <c r="F65" s="33">
        <v>21188.75665515</v>
      </c>
      <c r="G65" s="33">
        <v>21794.971200059997</v>
      </c>
      <c r="H65" s="16">
        <f t="shared" si="4"/>
        <v>0.028610199020934868</v>
      </c>
      <c r="I65" s="16">
        <f t="shared" si="5"/>
        <v>0.38086505383376035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8747.120387390001</v>
      </c>
      <c r="D66" s="33">
        <v>8923.5915123</v>
      </c>
      <c r="E66" s="33">
        <v>9248.53188656</v>
      </c>
      <c r="F66" s="33">
        <v>10961.459134590003</v>
      </c>
      <c r="G66" s="33">
        <v>11238.007407249997</v>
      </c>
      <c r="H66" s="16">
        <f t="shared" si="4"/>
        <v>0.025229147804539886</v>
      </c>
      <c r="I66" s="16">
        <f t="shared" si="5"/>
        <v>0.21511257625451985</v>
      </c>
      <c r="J66" s="78"/>
      <c r="K66" s="12"/>
      <c r="L66" s="12"/>
      <c r="M66" s="127"/>
      <c r="N66" s="4"/>
    </row>
    <row r="67" spans="1:14" ht="12.75" customHeight="1">
      <c r="A67" s="62" t="s">
        <v>59</v>
      </c>
      <c r="B67" s="33">
        <v>4.0442905499999995</v>
      </c>
      <c r="C67" s="33">
        <v>4.610923120000001</v>
      </c>
      <c r="D67" s="33">
        <v>5.67894906</v>
      </c>
      <c r="E67" s="33">
        <v>5.0284169</v>
      </c>
      <c r="F67" s="33">
        <v>156.22980341</v>
      </c>
      <c r="G67" s="33">
        <v>156.21496283</v>
      </c>
      <c r="H67" s="16">
        <f t="shared" si="4"/>
        <v>-9.499199049145535E-05</v>
      </c>
      <c r="I67" s="16">
        <f>G67/E67-1</f>
        <v>30.066430237715572</v>
      </c>
      <c r="J67" s="78"/>
      <c r="K67" s="12"/>
      <c r="L67" s="12"/>
      <c r="M67" s="127"/>
      <c r="N67" s="4"/>
    </row>
    <row r="68" spans="1:13" ht="12.75" customHeight="1">
      <c r="A68" s="63" t="s">
        <v>61</v>
      </c>
      <c r="B68" s="17">
        <v>21547.48356059</v>
      </c>
      <c r="C68" s="17">
        <f>+C60-C64</f>
        <v>25803.92996562</v>
      </c>
      <c r="D68" s="17">
        <f>+D60-D64</f>
        <v>26883.80743174</v>
      </c>
      <c r="E68" s="17">
        <f>+E60-E64</f>
        <v>28924.475836530004</v>
      </c>
      <c r="F68" s="17">
        <f>+F60-F64</f>
        <v>40190.489365949994</v>
      </c>
      <c r="G68" s="17">
        <f>+G60-G64</f>
        <v>42917.88834217001</v>
      </c>
      <c r="H68" s="16">
        <f t="shared" si="4"/>
        <v>0.06786180062118641</v>
      </c>
      <c r="I68" s="16">
        <f t="shared" si="5"/>
        <v>0.48379139469027477</v>
      </c>
      <c r="J68" s="78"/>
      <c r="K68" s="12"/>
      <c r="L68" s="12"/>
      <c r="M68" s="127"/>
    </row>
    <row r="69" spans="1:11" ht="12.75" customHeight="1">
      <c r="A69" s="62" t="s">
        <v>57</v>
      </c>
      <c r="B69" s="33">
        <v>14668.978746080002</v>
      </c>
      <c r="C69" s="33">
        <f>+C61-C65</f>
        <v>17056.059231090003</v>
      </c>
      <c r="D69" s="33">
        <f>+D61-D65</f>
        <v>18023.01667484</v>
      </c>
      <c r="E69" s="33">
        <f>+E61-E65</f>
        <v>19805.934257609995</v>
      </c>
      <c r="F69" s="33">
        <f>+F61-F65</f>
        <v>27885.701379570004</v>
      </c>
      <c r="G69" s="33">
        <f>+G61-G65</f>
        <v>29659.792215320005</v>
      </c>
      <c r="H69" s="16">
        <f t="shared" si="4"/>
        <v>0.06362009015307613</v>
      </c>
      <c r="I69" s="16">
        <f t="shared" si="5"/>
        <v>0.4975204819698864</v>
      </c>
      <c r="J69" s="78"/>
      <c r="K69" s="140"/>
    </row>
    <row r="70" spans="1:13" ht="12.75" customHeight="1">
      <c r="A70" s="62" t="s">
        <v>58</v>
      </c>
      <c r="B70" s="33">
        <v>6801.7561005299995</v>
      </c>
      <c r="C70" s="33">
        <f>+C62-C66</f>
        <v>8684.077715479998</v>
      </c>
      <c r="D70" s="33">
        <f>+D62-D66</f>
        <v>8794.318331370001</v>
      </c>
      <c r="E70" s="33">
        <f>+E62-E66</f>
        <v>9051.484607110002</v>
      </c>
      <c r="F70" s="33">
        <f>+F62-F66</f>
        <v>12070.855429739999</v>
      </c>
      <c r="G70" s="33">
        <f>+G62-G66</f>
        <v>13014.740593620003</v>
      </c>
      <c r="H70" s="16">
        <f t="shared" si="4"/>
        <v>0.07819538303428542</v>
      </c>
      <c r="I70" s="16">
        <f t="shared" si="5"/>
        <v>0.437857010041959</v>
      </c>
      <c r="J70" s="78"/>
      <c r="K70" s="12"/>
      <c r="L70" s="12"/>
      <c r="M70" s="12"/>
    </row>
    <row r="71" spans="1:13" ht="12.75" customHeight="1">
      <c r="A71" s="62" t="s">
        <v>59</v>
      </c>
      <c r="B71" s="33">
        <v>76.74871398</v>
      </c>
      <c r="C71" s="33">
        <f>+C63-C67</f>
        <v>63.79301904999999</v>
      </c>
      <c r="D71" s="33">
        <f>+D63-D67</f>
        <v>66.47242553000001</v>
      </c>
      <c r="E71" s="33">
        <f>+E63-E67</f>
        <v>67.05697181000001</v>
      </c>
      <c r="F71" s="33">
        <f>+F63-F67</f>
        <v>233.93255664000003</v>
      </c>
      <c r="G71" s="33">
        <f>+G63-G67</f>
        <v>243.35553323</v>
      </c>
      <c r="H71" s="16">
        <f>G71/F71-1</f>
        <v>0.04028074042084295</v>
      </c>
      <c r="I71" s="16">
        <f>G71/E71-1</f>
        <v>2.6290862331142293</v>
      </c>
      <c r="J71" s="78"/>
      <c r="K71" s="12"/>
      <c r="L71" s="12"/>
      <c r="M71" s="12"/>
    </row>
    <row r="72" spans="2:13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"/>
    </row>
    <row r="73" spans="2:13" ht="11.25">
      <c r="B73" s="33"/>
      <c r="C73" s="33"/>
      <c r="I73" s="17"/>
      <c r="K73" s="12"/>
      <c r="L73" s="12"/>
      <c r="M73" s="12"/>
    </row>
    <row r="74" spans="2:11" ht="11.25">
      <c r="B74" s="17"/>
      <c r="C74" s="17"/>
      <c r="I74" s="33"/>
      <c r="K74" s="140"/>
    </row>
    <row r="75" spans="2:13" ht="11.25">
      <c r="B75" s="33"/>
      <c r="C75" s="33"/>
      <c r="I75" s="33"/>
      <c r="K75" s="140"/>
      <c r="M75" s="12"/>
    </row>
    <row r="76" spans="2:13" ht="11.25">
      <c r="B76" s="33"/>
      <c r="C76" s="33"/>
      <c r="D76" s="33"/>
      <c r="F76" s="33"/>
      <c r="G76" s="33"/>
      <c r="I76" s="33"/>
      <c r="K76" s="140"/>
      <c r="M76" s="12"/>
    </row>
    <row r="77" spans="2:13" ht="11.25">
      <c r="B77" s="33"/>
      <c r="C77" s="33"/>
      <c r="D77" s="33"/>
      <c r="F77" s="33"/>
      <c r="G77" s="33"/>
      <c r="I77" s="17"/>
      <c r="K77" s="140"/>
      <c r="M77" s="12"/>
    </row>
    <row r="78" spans="2:13" ht="11.25">
      <c r="B78" s="66"/>
      <c r="C78" s="66"/>
      <c r="D78" s="66"/>
      <c r="E78" s="66"/>
      <c r="F78" s="66"/>
      <c r="I78" s="33"/>
      <c r="K78" s="140"/>
      <c r="M78" s="12"/>
    </row>
    <row r="79" spans="3:11" ht="12.75">
      <c r="C79" s="12"/>
      <c r="D79" s="12"/>
      <c r="E79" s="12"/>
      <c r="F79" s="12"/>
      <c r="K79" s="140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2014-11-11T07:12:26Z</cp:lastPrinted>
  <dcterms:created xsi:type="dcterms:W3CDTF">2008-11-05T07:26:31Z</dcterms:created>
  <dcterms:modified xsi:type="dcterms:W3CDTF">2014-11-13T05:22:26Z</dcterms:modified>
  <cp:category/>
  <cp:version/>
  <cp:contentType/>
  <cp:contentStatus/>
</cp:coreProperties>
</file>