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'Макро-экон'!$A$1:$N$40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<sst xmlns="http://schemas.openxmlformats.org/spreadsheetml/2006/main" count="552" uniqueCount="116">
  <si>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</si>
  <si>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</si>
  <si>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</si>
  <si>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</si>
  <si>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</si>
  <si>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</si>
  <si>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</si>
  <si>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</si>
  <si>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</si>
  <si>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</si>
  <si>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</si>
  <si>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</si>
  <si>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</si>
  <si>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</si>
  <si>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</si>
  <si>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</si>
  <si>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</si>
  <si>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</si>
  <si>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</si>
  <si>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</si>
  <si>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</si>
  <si>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</si>
  <si>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</si>
  <si>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</si>
  <si>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</si>
  <si>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</si>
  <si>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</si>
  <si>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</si>
  <si>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</si>
  <si>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</si>
  <si>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</si>
  <si>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</si>
  <si>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</si>
  <si>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</si>
  <si>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</si>
  <si>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</si>
  <si>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</si>
  <si>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</si>
  <si>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</si>
  <si>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</si>
  <si>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</si>
  <si>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</si>
  <si>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</si>
  <si>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</si>
  <si>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</si>
  <si>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</si>
  <si>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</si>
  <si>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</si>
  <si>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</si>
  <si>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</si>
  <si>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</si>
  <si>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</si>
  <si>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</si>
  <si>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</si>
  <si>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</si>
  <si>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</si>
  <si>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</si>
  <si>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</si>
  <si>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</si>
  <si>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</si>
  <si>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</si>
  <si>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</si>
  <si>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</si>
  <si>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</si>
  <si>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</si>
  <si>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</si>
  <si>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</si>
  <si>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</si>
  <si>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</si>
  <si>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</si>
  <si>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</si>
  <si>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</si>
  <si>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</si>
  <si>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</si>
  <si>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</si>
  <si>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</si>
  <si>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</si>
  <si>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</si>
  <si>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</si>
  <si>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</si>
  <si>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</si>
  <si>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</si>
  <si>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</si>
  <si>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</si>
  <si>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</si>
  <si>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</si>
  <si>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</si>
  <si>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</si>
  <si>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</si>
  <si>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</si>
  <si>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</si>
  <si>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</si>
  <si>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</si>
  <si>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</si>
  <si>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</si>
  <si>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</si>
  <si>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</si>
  <si>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</si>
  <si>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</si>
  <si>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</si>
  <si>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</si>
  <si>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</si>
  <si>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</si>
  <si>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</si>
  <si>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</si>
  <si>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</si>
  <si>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</si>
  <si>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</si>
  <si>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</si>
  <si>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Октябрь 2012</t>
  </si>
  <si>
    <t>янв.-окт.12</t>
  </si>
  <si>
    <t>янв.-окт.11</t>
  </si>
  <si>
    <t>Официальный курс доллара США к сому (сом/долл.)</t>
  </si>
  <si>
    <t>янв.-окт. 11</t>
  </si>
  <si>
    <t>янв.-окт. 12</t>
  </si>
  <si>
    <t>янв.- окт.12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</si>
</sst>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8" fontId="5" fillId="0" borderId="0" xfId="0" applyNumberFormat="1" applyFont="1" applyFill="1" applyAlignment="1">
      <alignment horizontal="right" vertical="center"/>
    </xf>
    <xf numFmtId="166" fontId="9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37" fillId="0" borderId="0" xfId="53" applyFont="1" applyAlignment="1">
      <alignment horizontal="center"/>
      <protection/>
    </xf>
    <xf numFmtId="49" fontId="37" fillId="0" borderId="0" xfId="53" applyNumberFormat="1" applyFont="1" applyAlignment="1">
      <alignment horizontal="center"/>
      <protection/>
    </xf>
    <xf numFmtId="0" fontId="37" fillId="0" borderId="0" xfId="53" applyFont="1" applyAlignment="1">
      <alignment horizontal="center"/>
      <protection/>
    </xf>
    <xf numFmtId="0" fontId="38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39" fillId="0" borderId="0" xfId="53" applyFont="1">
      <alignment/>
      <protection/>
    </xf>
    <xf numFmtId="0" fontId="39" fillId="0" borderId="0" xfId="53" applyFont="1" applyFill="1">
      <alignment/>
      <protection/>
    </xf>
    <xf numFmtId="0" fontId="40" fillId="0" borderId="0" xfId="0" applyFont="1" applyAlignment="1">
      <alignment/>
    </xf>
    <xf numFmtId="0" fontId="7" fillId="0" borderId="0" xfId="53" applyFont="1" applyBorder="1" applyAlignment="1">
      <alignment shrinkToFit="1"/>
      <protection/>
    </xf>
    <xf numFmtId="0" fontId="41" fillId="0" borderId="0" xfId="53" applyFont="1" applyBorder="1" applyAlignment="1">
      <alignment horizontal="left"/>
      <protection/>
    </xf>
    <xf numFmtId="0" fontId="42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17" fontId="3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5" fontId="40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0" fillId="0" borderId="0" xfId="53" applyFont="1" applyFill="1" applyBorder="1" applyAlignment="1">
      <alignment horizontal="left" vertical="center" wrapText="1" indent="1"/>
      <protection/>
    </xf>
    <xf numFmtId="169" fontId="43" fillId="0" borderId="0" xfId="0" applyNumberFormat="1" applyFont="1" applyFill="1" applyAlignment="1">
      <alignment horizontal="right"/>
    </xf>
    <xf numFmtId="172" fontId="43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3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0" fillId="0" borderId="10" xfId="53" applyFont="1" applyFill="1" applyBorder="1" applyAlignment="1">
      <alignment horizontal="left" vertical="center" indent="2" shrinkToFit="1"/>
      <protection/>
    </xf>
    <xf numFmtId="14" fontId="37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9" fontId="44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0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39" fillId="0" borderId="0" xfId="53" applyNumberFormat="1" applyFont="1">
      <alignment/>
      <protection/>
    </xf>
    <xf numFmtId="172" fontId="39" fillId="0" borderId="0" xfId="53" applyNumberFormat="1" applyFont="1" applyFill="1">
      <alignment/>
      <protection/>
    </xf>
    <xf numFmtId="164" fontId="40" fillId="0" borderId="0" xfId="53" applyNumberFormat="1" applyFont="1" applyFill="1" applyAlignment="1">
      <alignment/>
      <protection/>
    </xf>
    <xf numFmtId="164" fontId="40" fillId="0" borderId="0" xfId="53" applyNumberFormat="1" applyFont="1" applyFill="1" applyAlignment="1">
      <alignment horizontal="right"/>
      <protection/>
    </xf>
    <xf numFmtId="0" fontId="40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7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4" fillId="0" borderId="0" xfId="58" applyNumberFormat="1" applyFont="1" applyFill="1" applyAlignment="1">
      <alignment horizontal="right" vertical="center"/>
    </xf>
    <xf numFmtId="10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 indent="1"/>
    </xf>
    <xf numFmtId="0" fontId="4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7" fillId="0" borderId="10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169" fontId="3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37" fillId="0" borderId="0" xfId="0" applyNumberFormat="1" applyFont="1" applyFill="1" applyAlignment="1">
      <alignment horizontal="right" vertical="center"/>
    </xf>
    <xf numFmtId="0" fontId="40" fillId="0" borderId="0" xfId="0" applyFont="1" applyFill="1" applyBorder="1" applyAlignment="1">
      <alignment horizontal="left" vertical="center" wrapText="1" indent="4"/>
    </xf>
    <xf numFmtId="169" fontId="40" fillId="0" borderId="0" xfId="0" applyNumberFormat="1" applyFont="1" applyFill="1" applyBorder="1" applyAlignment="1">
      <alignment horizontal="right" vertical="center" wrapText="1"/>
    </xf>
    <xf numFmtId="169" fontId="4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69" fontId="40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Alignment="1">
      <alignment horizontal="right" vertical="center"/>
    </xf>
    <xf numFmtId="164" fontId="3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43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/>
    </xf>
    <xf numFmtId="0" fontId="3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0" fontId="3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44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/>
    </xf>
    <xf numFmtId="168" fontId="37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7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 wrapText="1" indent="2"/>
    </xf>
    <xf numFmtId="164" fontId="44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/>
    </xf>
    <xf numFmtId="170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10" fontId="44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44" fillId="0" borderId="0" xfId="0" applyFont="1" applyFill="1" applyBorder="1" applyAlignment="1">
      <alignment horizontal="left" vertical="center" wrapText="1" indent="1"/>
    </xf>
    <xf numFmtId="164" fontId="44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6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2" fontId="39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340787"/>
        <c:axId val="43958220"/>
      </c:lineChart>
      <c:catAx>
        <c:axId val="1234078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8220"/>
        <c:crosses val="autoZero"/>
        <c:auto val="0"/>
        <c:lblOffset val="100"/>
        <c:tickLblSkip val="1"/>
        <c:noMultiLvlLbl val="0"/>
      </c:catAx>
      <c:valAx>
        <c:axId val="4395822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078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018199"/>
        <c:axId val="5240174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853649"/>
        <c:axId val="16682842"/>
      </c:lineChart>
      <c:catAx>
        <c:axId val="580181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401744"/>
        <c:crosses val="autoZero"/>
        <c:auto val="0"/>
        <c:lblOffset val="100"/>
        <c:tickLblSkip val="5"/>
        <c:noMultiLvlLbl val="0"/>
      </c:catAx>
      <c:valAx>
        <c:axId val="5240174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8199"/>
        <c:crossesAt val="1"/>
        <c:crossBetween val="between"/>
        <c:dispUnits/>
        <c:majorUnit val="2000"/>
        <c:minorUnit val="100"/>
      </c:valAx>
      <c:catAx>
        <c:axId val="1853649"/>
        <c:scaling>
          <c:orientation val="minMax"/>
        </c:scaling>
        <c:axPos val="b"/>
        <c:delete val="1"/>
        <c:majorTickMark val="out"/>
        <c:minorTickMark val="none"/>
        <c:tickLblPos val="nextTo"/>
        <c:crossAx val="16682842"/>
        <c:crossesAt val="39"/>
        <c:auto val="0"/>
        <c:lblOffset val="100"/>
        <c:tickLblSkip val="1"/>
        <c:noMultiLvlLbl val="0"/>
      </c:catAx>
      <c:valAx>
        <c:axId val="1668284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364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927851"/>
        <c:axId val="913293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27851"/>
        <c:axId val="913293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87525"/>
        <c:axId val="1569998"/>
      </c:line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2932"/>
        <c:crosses val="autoZero"/>
        <c:auto val="0"/>
        <c:lblOffset val="100"/>
        <c:tickLblSkip val="1"/>
        <c:noMultiLvlLbl val="0"/>
      </c:catAx>
      <c:valAx>
        <c:axId val="91329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7851"/>
        <c:crossesAt val="1"/>
        <c:crossBetween val="between"/>
        <c:dispUnits/>
        <c:majorUnit val="1"/>
      </c:valAx>
      <c:catAx>
        <c:axId val="15087525"/>
        <c:scaling>
          <c:orientation val="minMax"/>
        </c:scaling>
        <c:axPos val="b"/>
        <c:delete val="1"/>
        <c:majorTickMark val="out"/>
        <c:minorTickMark val="none"/>
        <c:tickLblPos val="nextTo"/>
        <c:crossAx val="1569998"/>
        <c:crosses val="autoZero"/>
        <c:auto val="0"/>
        <c:lblOffset val="100"/>
        <c:tickLblSkip val="1"/>
        <c:noMultiLvlLbl val="0"/>
      </c:catAx>
      <c:valAx>
        <c:axId val="15699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8752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129983"/>
        <c:axId val="6006098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129983"/>
        <c:axId val="60060984"/>
      </c:lineChart>
      <c:catAx>
        <c:axId val="141299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60984"/>
        <c:crosses val="autoZero"/>
        <c:auto val="1"/>
        <c:lblOffset val="100"/>
        <c:tickLblSkip val="1"/>
        <c:noMultiLvlLbl val="0"/>
      </c:catAx>
      <c:valAx>
        <c:axId val="600609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299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0079661"/>
        <c:axId val="384603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79661"/>
        <c:axId val="3846038"/>
      </c:lineChart>
      <c:catAx>
        <c:axId val="600796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796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614343"/>
        <c:axId val="4309363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298369"/>
        <c:axId val="923274"/>
      </c:line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14343"/>
        <c:crossesAt val="1"/>
        <c:crossBetween val="between"/>
        <c:dispUnits/>
        <c:majorUnit val="400"/>
      </c:valAx>
      <c:catAx>
        <c:axId val="52298369"/>
        <c:scaling>
          <c:orientation val="minMax"/>
        </c:scaling>
        <c:axPos val="b"/>
        <c:delete val="1"/>
        <c:majorTickMark val="out"/>
        <c:minorTickMark val="none"/>
        <c:tickLblPos val="nextTo"/>
        <c:crossAx val="923274"/>
        <c:crosses val="autoZero"/>
        <c:auto val="1"/>
        <c:lblOffset val="100"/>
        <c:tickLblSkip val="1"/>
        <c:noMultiLvlLbl val="0"/>
      </c:catAx>
      <c:valAx>
        <c:axId val="92327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9836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309467"/>
        <c:axId val="767634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09467"/>
        <c:axId val="7676340"/>
      </c:lineChart>
      <c:catAx>
        <c:axId val="83094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76340"/>
        <c:crosses val="autoZero"/>
        <c:auto val="1"/>
        <c:lblOffset val="100"/>
        <c:tickLblSkip val="1"/>
        <c:noMultiLvlLbl val="0"/>
      </c:catAx>
      <c:valAx>
        <c:axId val="76763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094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78197"/>
        <c:axId val="1780377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8197"/>
        <c:axId val="17803774"/>
      </c:lineChart>
      <c:catAx>
        <c:axId val="19781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81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016239"/>
        <c:axId val="328195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16239"/>
        <c:axId val="32819560"/>
      </c:lineChart>
      <c:catAx>
        <c:axId val="260162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19560"/>
        <c:crosses val="autoZero"/>
        <c:auto val="1"/>
        <c:lblOffset val="100"/>
        <c:tickLblSkip val="1"/>
        <c:noMultiLvlLbl val="0"/>
      </c:catAx>
      <c:valAx>
        <c:axId val="328195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162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940585"/>
        <c:axId val="4113867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40585"/>
        <c:axId val="41138674"/>
      </c:lineChart>
      <c:catAx>
        <c:axId val="269405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38674"/>
        <c:crosses val="autoZero"/>
        <c:auto val="1"/>
        <c:lblOffset val="100"/>
        <c:tickLblSkip val="1"/>
        <c:noMultiLvlLbl val="0"/>
      </c:catAx>
      <c:valAx>
        <c:axId val="411386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405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703747"/>
        <c:axId val="4389826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03747"/>
        <c:axId val="43898268"/>
      </c:lineChart>
      <c:catAx>
        <c:axId val="347037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98268"/>
        <c:crosses val="autoZero"/>
        <c:auto val="1"/>
        <c:lblOffset val="100"/>
        <c:tickLblSkip val="1"/>
        <c:noMultiLvlLbl val="0"/>
      </c:catAx>
      <c:valAx>
        <c:axId val="438982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037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40093"/>
        <c:axId val="66098790"/>
      </c:lineChart>
      <c:catAx>
        <c:axId val="5954009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8790"/>
        <c:crosses val="autoZero"/>
        <c:auto val="0"/>
        <c:lblOffset val="100"/>
        <c:tickLblSkip val="1"/>
        <c:noMultiLvlLbl val="0"/>
      </c:catAx>
      <c:valAx>
        <c:axId val="6609879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009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9" sqref="A29"/>
    </sheetView>
  </sheetViews>
  <sheetFormatPr defaultColWidth="8.00390625" defaultRowHeight="12.75"/>
  <cols>
    <col min="1" max="1" width="24.625" style="9" customWidth="1"/>
    <col min="2" max="5" width="10.625" style="9" customWidth="1"/>
    <col min="6" max="8" width="10.625" style="10" customWidth="1"/>
    <col min="9" max="9" width="10.625" style="11" customWidth="1"/>
    <col min="10" max="18" width="10.625" style="9" customWidth="1"/>
    <col min="19" max="22" width="9.625" style="9" customWidth="1"/>
    <col min="23" max="24" width="8.50390625" style="9" bestFit="1" customWidth="1"/>
    <col min="25" max="16384" width="8.00390625" style="9" customWidth="1"/>
  </cols>
  <sheetData>
    <row r="1" spans="1:22" ht="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1"/>
      <c r="P1" s="21"/>
      <c r="Q1" s="21"/>
      <c r="R1" s="21"/>
      <c r="S1" s="21"/>
      <c r="T1" s="21"/>
      <c r="U1" s="21"/>
      <c r="V1" s="21"/>
    </row>
    <row r="2" spans="1:22" ht="15">
      <c r="A2" s="51" t="s">
        <v>109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1"/>
      <c r="P2" s="31"/>
      <c r="Q2" s="31"/>
      <c r="R2" s="31"/>
      <c r="S2" s="31"/>
      <c r="T2" s="31"/>
      <c r="U2" s="31"/>
      <c r="V2" s="31"/>
    </row>
    <row r="3" spans="1:22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1"/>
      <c r="P3" s="21"/>
      <c r="Q3" s="21"/>
      <c r="R3" s="21"/>
      <c r="S3" s="21"/>
      <c r="T3" s="21"/>
      <c r="U3" s="21"/>
      <c r="V3" s="21"/>
    </row>
    <row r="4" spans="1:14" ht="15" customHeight="1">
      <c r="A4" s="45" t="s">
        <v>91</v>
      </c>
      <c r="B4" s="53"/>
      <c r="C4" s="53"/>
      <c r="D4" s="53"/>
      <c r="E4" s="54"/>
      <c r="F4" s="55"/>
      <c r="G4" s="55"/>
      <c r="H4" s="55"/>
      <c r="I4" s="56"/>
      <c r="J4" s="54"/>
      <c r="K4" s="54"/>
      <c r="L4" s="54"/>
      <c r="M4" s="54"/>
      <c r="N4" s="54"/>
    </row>
    <row r="5" spans="1:14" ht="15" customHeight="1">
      <c r="A5" s="57" t="s">
        <v>47</v>
      </c>
      <c r="B5" s="58"/>
      <c r="C5" s="58"/>
      <c r="D5" s="58"/>
      <c r="E5" s="59"/>
      <c r="F5" s="60"/>
      <c r="G5" s="60"/>
      <c r="H5" s="60"/>
      <c r="I5" s="56"/>
      <c r="J5" s="54"/>
      <c r="K5" s="54"/>
      <c r="L5" s="54"/>
      <c r="M5" s="54"/>
      <c r="N5" s="54"/>
    </row>
    <row r="6" spans="1:14" s="14" customFormat="1" ht="26.25" customHeight="1">
      <c r="A6" s="61"/>
      <c r="B6" s="62" t="s">
        <v>101</v>
      </c>
      <c r="C6" s="62" t="s">
        <v>108</v>
      </c>
      <c r="D6" s="62">
        <v>40909</v>
      </c>
      <c r="E6" s="62">
        <v>40940</v>
      </c>
      <c r="F6" s="62">
        <v>40969</v>
      </c>
      <c r="G6" s="62">
        <v>41000</v>
      </c>
      <c r="H6" s="62">
        <v>41030</v>
      </c>
      <c r="I6" s="62">
        <v>41061</v>
      </c>
      <c r="J6" s="62">
        <v>41091</v>
      </c>
      <c r="K6" s="62">
        <v>41122</v>
      </c>
      <c r="L6" s="62">
        <v>41153</v>
      </c>
      <c r="M6" s="62">
        <v>41183</v>
      </c>
      <c r="N6" s="63"/>
    </row>
    <row r="7" spans="1:14" ht="26.25" customHeight="1">
      <c r="A7" s="64" t="s">
        <v>84</v>
      </c>
      <c r="B7" s="65">
        <v>-0.5</v>
      </c>
      <c r="C7" s="65">
        <v>5.7</v>
      </c>
      <c r="D7" s="65">
        <v>-12.5</v>
      </c>
      <c r="E7" s="65">
        <v>-10.5</v>
      </c>
      <c r="F7" s="65">
        <v>-6.8</v>
      </c>
      <c r="G7" s="65">
        <v>-6.8</v>
      </c>
      <c r="H7" s="65">
        <v>-6.4</v>
      </c>
      <c r="I7" s="65">
        <f>94.4-100</f>
        <v>-5.599999999999994</v>
      </c>
      <c r="J7" s="65">
        <v>-5</v>
      </c>
      <c r="K7" s="65">
        <f>95.4-100</f>
        <v>-4.599999999999994</v>
      </c>
      <c r="L7" s="65">
        <v>-4.6</v>
      </c>
      <c r="M7" s="65">
        <f>95.7-100</f>
        <v>-4.299999999999997</v>
      </c>
      <c r="N7" s="54"/>
    </row>
    <row r="8" spans="1:14" ht="26.25" customHeight="1">
      <c r="A8" s="64" t="s">
        <v>85</v>
      </c>
      <c r="B8" s="66">
        <v>119.2</v>
      </c>
      <c r="C8" s="66">
        <v>105.7</v>
      </c>
      <c r="D8" s="66">
        <v>100.8</v>
      </c>
      <c r="E8" s="66">
        <v>100.9</v>
      </c>
      <c r="F8" s="66">
        <v>100.9</v>
      </c>
      <c r="G8" s="66">
        <v>100.63834225623557</v>
      </c>
      <c r="H8" s="66">
        <v>101.3</v>
      </c>
      <c r="I8" s="66">
        <v>100.9</v>
      </c>
      <c r="J8" s="66">
        <v>101.1</v>
      </c>
      <c r="K8" s="66">
        <v>102</v>
      </c>
      <c r="L8" s="66">
        <v>103.1</v>
      </c>
      <c r="M8" s="66">
        <v>105</v>
      </c>
      <c r="N8" s="54"/>
    </row>
    <row r="9" spans="1:14" ht="26.25" customHeight="1">
      <c r="A9" s="64" t="s">
        <v>86</v>
      </c>
      <c r="B9" s="67" t="s">
        <v>1</v>
      </c>
      <c r="C9" s="67" t="s">
        <v>1</v>
      </c>
      <c r="D9" s="67">
        <v>100.7966558735278</v>
      </c>
      <c r="E9" s="66">
        <v>100.02790338230324</v>
      </c>
      <c r="F9" s="66">
        <v>100.02392047816863</v>
      </c>
      <c r="G9" s="66">
        <v>99.76369843746839</v>
      </c>
      <c r="H9" s="66">
        <v>100.69616213323869</v>
      </c>
      <c r="I9" s="66">
        <v>99.6</v>
      </c>
      <c r="J9" s="66">
        <v>100.14848440586768</v>
      </c>
      <c r="K9" s="66">
        <v>100.94</v>
      </c>
      <c r="L9" s="66">
        <v>101.1</v>
      </c>
      <c r="M9" s="66">
        <v>101.87</v>
      </c>
      <c r="N9" s="54"/>
    </row>
    <row r="10" spans="1:14" ht="26.25" customHeight="1">
      <c r="A10" s="64" t="s">
        <v>8</v>
      </c>
      <c r="B10" s="67">
        <v>5.5</v>
      </c>
      <c r="C10" s="67">
        <v>13.61</v>
      </c>
      <c r="D10" s="67">
        <v>12.2</v>
      </c>
      <c r="E10" s="67">
        <v>10.41</v>
      </c>
      <c r="F10" s="67">
        <v>9.56</v>
      </c>
      <c r="G10" s="66">
        <v>9.07</v>
      </c>
      <c r="H10" s="66">
        <v>8.04</v>
      </c>
      <c r="I10" s="66">
        <v>6.77</v>
      </c>
      <c r="J10" s="66">
        <v>5.69</v>
      </c>
      <c r="K10" s="66">
        <v>4.89</v>
      </c>
      <c r="L10" s="66">
        <v>4.25</v>
      </c>
      <c r="M10" s="66">
        <v>3.78</v>
      </c>
      <c r="N10" s="54"/>
    </row>
    <row r="11" spans="1:14" ht="26.25" customHeight="1">
      <c r="A11" s="64" t="s">
        <v>9</v>
      </c>
      <c r="B11" s="68">
        <v>47.0992</v>
      </c>
      <c r="C11" s="68">
        <v>46.4847</v>
      </c>
      <c r="D11" s="68">
        <v>46.7757</v>
      </c>
      <c r="E11" s="68">
        <v>46.49</v>
      </c>
      <c r="F11" s="69">
        <v>46.8275</v>
      </c>
      <c r="G11" s="69">
        <v>46.8494</v>
      </c>
      <c r="H11" s="69">
        <v>46.9352</v>
      </c>
      <c r="I11" s="69">
        <v>47.2445</v>
      </c>
      <c r="J11" s="69">
        <v>47.1487</v>
      </c>
      <c r="K11" s="69">
        <v>46.0743</v>
      </c>
      <c r="L11" s="69">
        <v>47.1484</v>
      </c>
      <c r="M11" s="69">
        <v>47.1354</v>
      </c>
      <c r="N11" s="54"/>
    </row>
    <row r="12" spans="1:14" s="12" customFormat="1" ht="26.25" customHeight="1">
      <c r="A12" s="64" t="s">
        <v>87</v>
      </c>
      <c r="B12" s="70">
        <v>6.82101166432685</v>
      </c>
      <c r="C12" s="70">
        <f>C11/B11*100-100</f>
        <v>-1.3046930733430884</v>
      </c>
      <c r="D12" s="70">
        <f>D11/C11*100-100</f>
        <v>0.6260124298963063</v>
      </c>
      <c r="E12" s="70">
        <f>E11/C11*100-100</f>
        <v>0.011401600956901348</v>
      </c>
      <c r="F12" s="70">
        <f>F11/C11*100-100</f>
        <v>0.7374469449087542</v>
      </c>
      <c r="G12" s="70">
        <f>G11/C11*100-100</f>
        <v>0.7845592205607517</v>
      </c>
      <c r="H12" s="70">
        <f>H11/C11*100-100</f>
        <v>0.9691360813343124</v>
      </c>
      <c r="I12" s="70">
        <f>I11/C11*100-100</f>
        <v>1.6345163032137577</v>
      </c>
      <c r="J12" s="70">
        <f>J11/C11*100-100</f>
        <v>1.4284269878045848</v>
      </c>
      <c r="K12" s="70">
        <f>K11/C11*100-100</f>
        <v>-0.882871138245477</v>
      </c>
      <c r="L12" s="70">
        <f>L11/C11*100-100</f>
        <v>1.427781614165525</v>
      </c>
      <c r="M12" s="70">
        <f>M11/C11*100-100</f>
        <v>1.3998154231392306</v>
      </c>
      <c r="N12" s="71"/>
    </row>
    <row r="13" spans="1:14" s="12" customFormat="1" ht="26.25" customHeight="1">
      <c r="A13" s="64" t="s">
        <v>88</v>
      </c>
      <c r="B13" s="70" t="s">
        <v>1</v>
      </c>
      <c r="C13" s="70" t="s">
        <v>1</v>
      </c>
      <c r="D13" s="70">
        <f aca="true" t="shared" si="0" ref="D13:J13">D11/C11*100-100</f>
        <v>0.6260124298963063</v>
      </c>
      <c r="E13" s="70">
        <f t="shared" si="0"/>
        <v>-0.6107872249907444</v>
      </c>
      <c r="F13" s="70">
        <f t="shared" si="0"/>
        <v>0.7259625725962451</v>
      </c>
      <c r="G13" s="70">
        <f t="shared" si="0"/>
        <v>0.04676739095617677</v>
      </c>
      <c r="H13" s="70">
        <f t="shared" si="0"/>
        <v>0.18314001886896847</v>
      </c>
      <c r="I13" s="70">
        <f t="shared" si="0"/>
        <v>0.6589936763878654</v>
      </c>
      <c r="J13" s="70">
        <f t="shared" si="0"/>
        <v>-0.2027749261818883</v>
      </c>
      <c r="K13" s="70">
        <f>K11/J11*100-100</f>
        <v>-2.2787478763995495</v>
      </c>
      <c r="L13" s="70">
        <f>L11/K11*100-100</f>
        <v>2.331234549412571</v>
      </c>
      <c r="M13" s="70">
        <f>M11/L11*100-100</f>
        <v>-0.02757251571634356</v>
      </c>
      <c r="N13" s="71"/>
    </row>
    <row r="14" spans="1:22" s="12" customFormat="1" ht="15" customHeight="1">
      <c r="A14" s="72"/>
      <c r="B14" s="73"/>
      <c r="C14" s="74"/>
      <c r="D14" s="74"/>
      <c r="E14" s="75"/>
      <c r="F14" s="76"/>
      <c r="G14" s="76"/>
      <c r="H14" s="76"/>
      <c r="I14" s="76"/>
      <c r="J14" s="71"/>
      <c r="K14" s="71"/>
      <c r="L14" s="71"/>
      <c r="M14" s="71"/>
      <c r="N14" s="77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45" t="s">
        <v>89</v>
      </c>
      <c r="B15" s="73"/>
      <c r="C15" s="73"/>
      <c r="D15" s="73"/>
      <c r="E15" s="73"/>
      <c r="F15" s="73"/>
      <c r="G15" s="73"/>
      <c r="H15" s="73"/>
      <c r="I15" s="56"/>
      <c r="J15" s="71"/>
      <c r="K15" s="71"/>
      <c r="L15" s="71"/>
      <c r="M15" s="71"/>
      <c r="N15" s="77"/>
      <c r="O15" s="13"/>
      <c r="P15" s="13"/>
      <c r="Q15" s="13"/>
      <c r="R15" s="13"/>
      <c r="S15" s="13"/>
      <c r="T15" s="13"/>
      <c r="U15" s="13"/>
      <c r="V15" s="13"/>
      <c r="W15" s="32"/>
      <c r="X15" s="32"/>
      <c r="Y15" s="32"/>
    </row>
    <row r="16" spans="1:22" s="12" customFormat="1" ht="12.75" customHeight="1">
      <c r="A16" s="57" t="s">
        <v>7</v>
      </c>
      <c r="B16" s="73"/>
      <c r="C16" s="73"/>
      <c r="D16" s="73"/>
      <c r="E16" s="73"/>
      <c r="F16" s="73"/>
      <c r="G16" s="73"/>
      <c r="H16" s="73"/>
      <c r="I16" s="56"/>
      <c r="J16" s="71"/>
      <c r="K16" s="71"/>
      <c r="L16" s="71"/>
      <c r="M16" s="71"/>
      <c r="N16" s="77"/>
      <c r="O16" s="13"/>
      <c r="P16" s="13"/>
      <c r="Q16" s="13"/>
      <c r="R16" s="13"/>
      <c r="S16" s="13"/>
      <c r="T16" s="13"/>
      <c r="U16" s="13"/>
      <c r="V16" s="13"/>
    </row>
    <row r="17" spans="1:20" s="12" customFormat="1" ht="41.25">
      <c r="A17" s="78"/>
      <c r="B17" s="79" t="s">
        <v>101</v>
      </c>
      <c r="C17" s="62">
        <v>40787</v>
      </c>
      <c r="D17" s="62">
        <v>40817</v>
      </c>
      <c r="E17" s="79" t="s">
        <v>108</v>
      </c>
      <c r="F17" s="62">
        <v>41153</v>
      </c>
      <c r="G17" s="62">
        <v>41183</v>
      </c>
      <c r="H17" s="80" t="s">
        <v>2</v>
      </c>
      <c r="I17" s="80" t="s">
        <v>46</v>
      </c>
      <c r="J17" s="81"/>
      <c r="K17" s="81"/>
      <c r="L17" s="81"/>
      <c r="M17" s="81"/>
      <c r="N17" s="81"/>
      <c r="O17" s="20"/>
      <c r="P17" s="20"/>
      <c r="Q17" s="20"/>
      <c r="R17" s="20"/>
      <c r="S17" s="20"/>
      <c r="T17" s="20"/>
    </row>
    <row r="18" spans="1:20" s="12" customFormat="1" ht="13.5" customHeight="1">
      <c r="A18" s="64" t="s">
        <v>4</v>
      </c>
      <c r="B18" s="67">
        <v>43290.2962</v>
      </c>
      <c r="C18" s="67">
        <v>46567.8105</v>
      </c>
      <c r="D18" s="67">
        <v>47435.3902</v>
      </c>
      <c r="E18" s="67">
        <v>49866.9363</v>
      </c>
      <c r="F18" s="67">
        <v>53562.4162</v>
      </c>
      <c r="G18" s="67">
        <v>53404.035</v>
      </c>
      <c r="H18" s="82">
        <f>G18-F18</f>
        <v>-158.38119999999617</v>
      </c>
      <c r="I18" s="82">
        <f>G18-E18</f>
        <v>3537.0987000000023</v>
      </c>
      <c r="J18" s="83"/>
      <c r="K18" s="83"/>
      <c r="L18" s="83"/>
      <c r="M18" s="83"/>
      <c r="N18" s="83"/>
      <c r="O18" s="15"/>
      <c r="P18" s="15"/>
      <c r="Q18" s="15"/>
      <c r="R18" s="15"/>
      <c r="S18" s="15"/>
      <c r="T18" s="15"/>
    </row>
    <row r="19" spans="1:20" s="12" customFormat="1" ht="13.5" customHeight="1">
      <c r="A19" s="64" t="s">
        <v>82</v>
      </c>
      <c r="B19" s="67">
        <v>48597.3006</v>
      </c>
      <c r="C19" s="67">
        <v>51213.472299999994</v>
      </c>
      <c r="D19" s="67">
        <v>51788.6006</v>
      </c>
      <c r="E19" s="67">
        <v>54803.2258</v>
      </c>
      <c r="F19" s="67">
        <v>60174.7046</v>
      </c>
      <c r="G19" s="67">
        <v>60544.5301</v>
      </c>
      <c r="H19" s="82">
        <f>G19-F19</f>
        <v>369.8255000000063</v>
      </c>
      <c r="I19" s="82">
        <f>G19-E19</f>
        <v>5741.304300000003</v>
      </c>
      <c r="J19" s="83"/>
      <c r="K19" s="83"/>
      <c r="L19" s="83"/>
      <c r="M19" s="83"/>
      <c r="N19" s="83"/>
      <c r="O19" s="15"/>
      <c r="P19" s="15"/>
      <c r="Q19" s="15"/>
      <c r="R19" s="15"/>
      <c r="S19" s="15"/>
      <c r="T19" s="15"/>
    </row>
    <row r="20" spans="1:20" s="12" customFormat="1" ht="13.5" customHeight="1">
      <c r="A20" s="64" t="s">
        <v>5</v>
      </c>
      <c r="B20" s="67">
        <v>69206.98893299</v>
      </c>
      <c r="C20" s="67">
        <v>76499.89065719</v>
      </c>
      <c r="D20" s="67">
        <v>76477.34303536001</v>
      </c>
      <c r="E20" s="67">
        <v>79527.79675902</v>
      </c>
      <c r="F20" s="67">
        <v>94593.38542933</v>
      </c>
      <c r="G20" s="67">
        <v>95004.83460749</v>
      </c>
      <c r="H20" s="82">
        <f>G20-F20</f>
        <v>411.44917816000816</v>
      </c>
      <c r="I20" s="82">
        <f>G20-E20</f>
        <v>15477.037848470005</v>
      </c>
      <c r="J20" s="83"/>
      <c r="K20" s="83"/>
      <c r="L20" s="83"/>
      <c r="M20" s="83"/>
      <c r="N20" s="83"/>
      <c r="O20" s="15"/>
      <c r="P20" s="15"/>
      <c r="Q20" s="15"/>
      <c r="R20" s="15"/>
      <c r="S20" s="15"/>
      <c r="T20" s="15"/>
    </row>
    <row r="21" spans="1:20" s="12" customFormat="1" ht="13.5" customHeight="1">
      <c r="A21" s="84" t="s">
        <v>6</v>
      </c>
      <c r="B21" s="85">
        <v>26.97872998891444</v>
      </c>
      <c r="C21" s="85">
        <v>26.40201901786926</v>
      </c>
      <c r="D21" s="85">
        <v>26.175253568410117</v>
      </c>
      <c r="E21" s="85">
        <v>26.536328288267796</v>
      </c>
      <c r="F21" s="85">
        <v>29.484629732660476</v>
      </c>
      <c r="G21" s="85">
        <v>29.7678220279294</v>
      </c>
      <c r="H21" s="86"/>
      <c r="I21" s="86"/>
      <c r="J21" s="63"/>
      <c r="K21" s="63"/>
      <c r="L21" s="63"/>
      <c r="M21" s="63"/>
      <c r="N21" s="63"/>
      <c r="O21" s="14"/>
      <c r="P21" s="14"/>
      <c r="Q21" s="14"/>
      <c r="R21" s="14"/>
      <c r="S21" s="14"/>
      <c r="T21" s="14"/>
    </row>
    <row r="22" spans="1:22" s="12" customFormat="1" ht="6" customHeight="1">
      <c r="A22" s="84"/>
      <c r="B22" s="85"/>
      <c r="C22" s="85"/>
      <c r="D22" s="85"/>
      <c r="E22" s="85"/>
      <c r="F22" s="85"/>
      <c r="G22" s="85"/>
      <c r="H22" s="85"/>
      <c r="I22" s="85"/>
      <c r="J22" s="87"/>
      <c r="K22" s="87"/>
      <c r="L22" s="87"/>
      <c r="M22" s="87"/>
      <c r="N22" s="87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88" t="s">
        <v>83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14"/>
      <c r="P23" s="14"/>
      <c r="Q23" s="14"/>
      <c r="R23" s="14"/>
      <c r="S23" s="14"/>
      <c r="T23" s="14"/>
      <c r="U23" s="14"/>
      <c r="V23" s="14"/>
    </row>
    <row r="24" spans="1:14" ht="15.75" customHeight="1">
      <c r="A24" s="54"/>
      <c r="B24" s="54"/>
      <c r="C24" s="54"/>
      <c r="D24" s="54"/>
      <c r="E24" s="89"/>
      <c r="F24" s="90"/>
      <c r="G24" s="90"/>
      <c r="H24" s="55"/>
      <c r="I24" s="91"/>
      <c r="J24" s="54"/>
      <c r="K24" s="54"/>
      <c r="L24" s="54"/>
      <c r="M24" s="54"/>
      <c r="N24" s="54"/>
    </row>
    <row r="25" spans="1:14" s="18" customFormat="1" ht="15" customHeight="1">
      <c r="A25" s="46" t="s">
        <v>90</v>
      </c>
      <c r="B25" s="92"/>
      <c r="C25" s="93"/>
      <c r="D25" s="93"/>
      <c r="E25" s="93"/>
      <c r="F25" s="47"/>
      <c r="G25" s="47"/>
      <c r="H25" s="48"/>
      <c r="I25" s="49"/>
      <c r="J25" s="49"/>
      <c r="K25" s="49"/>
      <c r="L25" s="49"/>
      <c r="M25" s="49"/>
      <c r="N25" s="49"/>
    </row>
    <row r="26" spans="1:14" s="18" customFormat="1" ht="12.75" customHeight="1">
      <c r="A26" s="94" t="s">
        <v>48</v>
      </c>
      <c r="B26" s="92"/>
      <c r="C26" s="93"/>
      <c r="D26" s="93"/>
      <c r="E26" s="93"/>
      <c r="F26" s="47"/>
      <c r="G26" s="47"/>
      <c r="H26" s="48"/>
      <c r="I26" s="49"/>
      <c r="J26" s="49"/>
      <c r="K26" s="49"/>
      <c r="L26" s="49"/>
      <c r="M26" s="49"/>
      <c r="N26" s="49"/>
    </row>
    <row r="27" spans="1:20" s="18" customFormat="1" ht="41.25">
      <c r="A27" s="78"/>
      <c r="B27" s="62" t="s">
        <v>101</v>
      </c>
      <c r="C27" s="62">
        <v>40787</v>
      </c>
      <c r="D27" s="62">
        <v>40817</v>
      </c>
      <c r="E27" s="62" t="s">
        <v>108</v>
      </c>
      <c r="F27" s="62">
        <v>41153</v>
      </c>
      <c r="G27" s="62">
        <v>41183</v>
      </c>
      <c r="H27" s="80" t="s">
        <v>2</v>
      </c>
      <c r="I27" s="80" t="s">
        <v>46</v>
      </c>
      <c r="J27" s="81"/>
      <c r="K27" s="81"/>
      <c r="L27" s="81"/>
      <c r="M27" s="81"/>
      <c r="N27" s="81"/>
      <c r="O27" s="20"/>
      <c r="P27" s="20"/>
      <c r="Q27" s="20"/>
      <c r="R27" s="20"/>
      <c r="S27" s="20"/>
      <c r="T27" s="20"/>
    </row>
    <row r="28" spans="1:20" s="19" customFormat="1" ht="34.5" customHeight="1">
      <c r="A28" s="64" t="s">
        <v>25</v>
      </c>
      <c r="B28" s="95">
        <v>1718.87464639865</v>
      </c>
      <c r="C28" s="95">
        <v>1845.786463496553</v>
      </c>
      <c r="D28" s="95">
        <v>1903.397864219718</v>
      </c>
      <c r="E28" s="95">
        <v>1834.50460655215</v>
      </c>
      <c r="F28" s="95">
        <v>1967.78771481853</v>
      </c>
      <c r="G28" s="95">
        <v>1947.26042420929</v>
      </c>
      <c r="H28" s="82">
        <f>G28-F28</f>
        <v>-20.527290609240026</v>
      </c>
      <c r="I28" s="82">
        <f>G28-E28</f>
        <v>112.75581765713991</v>
      </c>
      <c r="J28" s="96"/>
      <c r="K28" s="96"/>
      <c r="L28" s="96"/>
      <c r="M28" s="96"/>
      <c r="N28" s="96"/>
      <c r="O28" s="26"/>
      <c r="P28" s="26"/>
      <c r="Q28" s="26"/>
      <c r="R28" s="26"/>
      <c r="S28" s="26"/>
      <c r="T28" s="26"/>
    </row>
    <row r="29" spans="1:14" ht="15">
      <c r="A29" s="54"/>
      <c r="B29" s="54"/>
      <c r="C29" s="54"/>
      <c r="D29" s="54"/>
      <c r="E29" s="54"/>
      <c r="F29" s="55"/>
      <c r="G29" s="55"/>
      <c r="H29" s="55"/>
      <c r="I29" s="56"/>
      <c r="J29" s="54"/>
      <c r="K29" s="54"/>
      <c r="L29" s="54"/>
      <c r="M29" s="54"/>
      <c r="N29" s="54"/>
    </row>
    <row r="30" spans="1:14" s="1" customFormat="1" ht="15.75" customHeight="1">
      <c r="A30" s="45" t="s">
        <v>95</v>
      </c>
      <c r="B30" s="45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s="1" customFormat="1" ht="12.75" customHeight="1">
      <c r="A31" s="97"/>
      <c r="B31" s="54"/>
      <c r="C31" s="54"/>
      <c r="D31" s="54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20" s="1" customFormat="1" ht="41.25">
      <c r="A32" s="98"/>
      <c r="B32" s="79" t="s">
        <v>101</v>
      </c>
      <c r="C32" s="62">
        <v>40787</v>
      </c>
      <c r="D32" s="62">
        <v>40817</v>
      </c>
      <c r="E32" s="79" t="s">
        <v>108</v>
      </c>
      <c r="F32" s="62">
        <v>41153</v>
      </c>
      <c r="G32" s="62">
        <v>41183</v>
      </c>
      <c r="H32" s="80" t="s">
        <v>2</v>
      </c>
      <c r="I32" s="80" t="s">
        <v>46</v>
      </c>
      <c r="J32" s="81"/>
      <c r="K32" s="81"/>
      <c r="L32" s="81"/>
      <c r="M32" s="81"/>
      <c r="N32" s="81"/>
      <c r="O32" s="20"/>
      <c r="P32" s="20"/>
      <c r="Q32" s="20"/>
      <c r="R32" s="20"/>
      <c r="S32" s="20"/>
      <c r="T32" s="20"/>
    </row>
    <row r="33" spans="1:22" s="1" customFormat="1" ht="26.25" customHeight="1">
      <c r="A33" s="99" t="s">
        <v>112</v>
      </c>
      <c r="B33" s="100">
        <v>47.0992</v>
      </c>
      <c r="C33" s="100">
        <v>45.0008</v>
      </c>
      <c r="D33" s="100">
        <v>45.5976</v>
      </c>
      <c r="E33" s="100">
        <v>46.4847</v>
      </c>
      <c r="F33" s="100">
        <v>47.1484</v>
      </c>
      <c r="G33" s="100">
        <v>47.1354</v>
      </c>
      <c r="H33" s="101">
        <f>G33/F33-1</f>
        <v>-0.00027572515716345336</v>
      </c>
      <c r="I33" s="101">
        <f>G33/E33-1</f>
        <v>0.013998154231392279</v>
      </c>
      <c r="J33" s="102"/>
      <c r="K33" s="102"/>
      <c r="L33" s="102"/>
      <c r="M33" s="102"/>
      <c r="N33" s="102"/>
      <c r="O33" s="7"/>
      <c r="P33" s="7"/>
      <c r="Q33" s="7"/>
      <c r="R33" s="7"/>
      <c r="S33" s="7"/>
      <c r="T33" s="7"/>
      <c r="U33" s="4"/>
      <c r="V33" s="4"/>
    </row>
    <row r="34" spans="1:22" s="1" customFormat="1" ht="26.25" customHeight="1">
      <c r="A34" s="99" t="s">
        <v>54</v>
      </c>
      <c r="B34" s="100">
        <v>47.1244</v>
      </c>
      <c r="C34" s="100">
        <v>45.1471</v>
      </c>
      <c r="D34" s="100">
        <v>45.5652</v>
      </c>
      <c r="E34" s="100">
        <v>46.4847</v>
      </c>
      <c r="F34" s="100">
        <v>47.1484</v>
      </c>
      <c r="G34" s="100">
        <v>47.1513</v>
      </c>
      <c r="H34" s="101">
        <f>G34/F34-1</f>
        <v>6.150791967485247E-05</v>
      </c>
      <c r="I34" s="101">
        <f>G34/E34-1</f>
        <v>0.014340202260098467</v>
      </c>
      <c r="J34" s="102"/>
      <c r="K34" s="102"/>
      <c r="L34" s="102"/>
      <c r="M34" s="102"/>
      <c r="N34" s="102"/>
      <c r="O34" s="7"/>
      <c r="P34" s="7"/>
      <c r="Q34" s="7"/>
      <c r="R34" s="7"/>
      <c r="S34" s="7"/>
      <c r="T34" s="7"/>
      <c r="U34" s="4"/>
      <c r="V34" s="4"/>
    </row>
    <row r="35" spans="1:22" s="1" customFormat="1" ht="26.25" customHeight="1">
      <c r="A35" s="99" t="s">
        <v>55</v>
      </c>
      <c r="B35" s="100">
        <v>1.3377</v>
      </c>
      <c r="C35" s="100">
        <v>1.3384</v>
      </c>
      <c r="D35" s="100">
        <v>1.3855</v>
      </c>
      <c r="E35" s="100">
        <v>1.2945</v>
      </c>
      <c r="F35" s="100">
        <v>1.2858</v>
      </c>
      <c r="G35" s="100">
        <v>1.2958</v>
      </c>
      <c r="H35" s="101">
        <f>G35/F35-1</f>
        <v>0.007777259293824779</v>
      </c>
      <c r="I35" s="101">
        <f>G35/E35-1</f>
        <v>0.0010042487446890735</v>
      </c>
      <c r="J35" s="102"/>
      <c r="K35" s="102"/>
      <c r="L35" s="102"/>
      <c r="M35" s="102"/>
      <c r="N35" s="102"/>
      <c r="O35" s="7"/>
      <c r="P35" s="7"/>
      <c r="Q35" s="7"/>
      <c r="R35" s="7"/>
      <c r="S35" s="7"/>
      <c r="T35" s="7"/>
      <c r="U35" s="4"/>
      <c r="V35" s="4"/>
    </row>
    <row r="36" spans="1:22" s="1" customFormat="1" ht="26.25" customHeight="1">
      <c r="A36" s="99" t="s">
        <v>49</v>
      </c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102"/>
      <c r="O36" s="7"/>
      <c r="P36" s="7"/>
      <c r="Q36" s="7"/>
      <c r="R36" s="7"/>
      <c r="S36" s="7"/>
      <c r="T36" s="7"/>
      <c r="U36" s="4"/>
      <c r="V36" s="4"/>
    </row>
    <row r="37" spans="1:22" s="1" customFormat="1" ht="13.5" customHeight="1">
      <c r="A37" s="103" t="s">
        <v>50</v>
      </c>
      <c r="B37" s="100">
        <v>47.216142031924576</v>
      </c>
      <c r="C37" s="100">
        <v>45.049196731642546</v>
      </c>
      <c r="D37" s="100">
        <v>45.5412</v>
      </c>
      <c r="E37" s="100">
        <v>46.697159628858174</v>
      </c>
      <c r="F37" s="100">
        <v>46.98835609558157</v>
      </c>
      <c r="G37" s="100">
        <v>47.160685707622875</v>
      </c>
      <c r="H37" s="101">
        <f>G37/F37-1</f>
        <v>0.003667496085429267</v>
      </c>
      <c r="I37" s="101">
        <f>G37/E37-1</f>
        <v>0.009926215693818019</v>
      </c>
      <c r="J37" s="102"/>
      <c r="K37" s="102"/>
      <c r="L37" s="102"/>
      <c r="M37" s="102"/>
      <c r="N37" s="102"/>
      <c r="O37" s="7"/>
      <c r="P37" s="7"/>
      <c r="Q37" s="7"/>
      <c r="R37" s="7"/>
      <c r="S37" s="7"/>
      <c r="T37" s="7"/>
      <c r="U37" s="4"/>
      <c r="V37" s="4"/>
    </row>
    <row r="38" spans="1:22" s="1" customFormat="1" ht="13.5" customHeight="1">
      <c r="A38" s="103" t="s">
        <v>51</v>
      </c>
      <c r="B38" s="100">
        <v>62.36941516819572</v>
      </c>
      <c r="C38" s="100">
        <v>61.19453720225963</v>
      </c>
      <c r="D38" s="100">
        <v>64.2047</v>
      </c>
      <c r="E38" s="100">
        <v>59.8</v>
      </c>
      <c r="F38" s="100">
        <v>60.8472515779982</v>
      </c>
      <c r="G38" s="100">
        <v>61.189937304905094</v>
      </c>
      <c r="H38" s="101">
        <f>G38/F38-1</f>
        <v>0.005631901491353508</v>
      </c>
      <c r="I38" s="101">
        <f>G38/E38-1</f>
        <v>0.02324309874423247</v>
      </c>
      <c r="J38" s="102"/>
      <c r="K38" s="102"/>
      <c r="L38" s="102"/>
      <c r="M38" s="102"/>
      <c r="N38" s="102"/>
      <c r="O38" s="7"/>
      <c r="P38" s="7"/>
      <c r="Q38" s="7"/>
      <c r="R38" s="7"/>
      <c r="S38" s="7"/>
      <c r="T38" s="7"/>
      <c r="U38" s="4"/>
      <c r="V38" s="4"/>
    </row>
    <row r="39" spans="1:22" s="1" customFormat="1" ht="13.5" customHeight="1">
      <c r="A39" s="103" t="s">
        <v>52</v>
      </c>
      <c r="B39" s="100">
        <v>1.5242227325786626</v>
      </c>
      <c r="C39" s="100">
        <v>1.4072962547812293</v>
      </c>
      <c r="D39" s="100">
        <v>1.491</v>
      </c>
      <c r="E39" s="100">
        <v>1.435</v>
      </c>
      <c r="F39" s="100">
        <v>1.5015652006928233</v>
      </c>
      <c r="G39" s="100">
        <v>1.4983815232399849</v>
      </c>
      <c r="H39" s="101">
        <f>G39/F39-1</f>
        <v>-0.002120239235278931</v>
      </c>
      <c r="I39" s="101">
        <f>G39/E39-1</f>
        <v>0.04416830887803824</v>
      </c>
      <c r="J39" s="102"/>
      <c r="K39" s="102"/>
      <c r="L39" s="102"/>
      <c r="M39" s="102"/>
      <c r="N39" s="102"/>
      <c r="O39" s="7"/>
      <c r="P39" s="7"/>
      <c r="Q39" s="7"/>
      <c r="R39" s="7"/>
      <c r="S39" s="7"/>
      <c r="T39" s="7"/>
      <c r="U39" s="4"/>
      <c r="V39" s="4"/>
    </row>
    <row r="40" spans="1:22" s="1" customFormat="1" ht="13.5" customHeight="1">
      <c r="A40" s="103" t="s">
        <v>53</v>
      </c>
      <c r="B40" s="100">
        <v>0.31701147829690257</v>
      </c>
      <c r="C40" s="100">
        <v>0.3031162299771165</v>
      </c>
      <c r="D40" s="100">
        <v>0.3067</v>
      </c>
      <c r="E40" s="100">
        <v>0.308</v>
      </c>
      <c r="F40" s="100">
        <v>0.3127201112140871</v>
      </c>
      <c r="G40" s="100">
        <v>0.3120549304318317</v>
      </c>
      <c r="H40" s="101">
        <f>G40/F40-1</f>
        <v>-0.002127080281702831</v>
      </c>
      <c r="I40" s="101">
        <f>G40/E40-1</f>
        <v>0.013165358544908079</v>
      </c>
      <c r="J40" s="102"/>
      <c r="K40" s="102"/>
      <c r="L40" s="102"/>
      <c r="M40" s="102"/>
      <c r="N40" s="102"/>
      <c r="O40" s="7"/>
      <c r="P40" s="7"/>
      <c r="Q40" s="7"/>
      <c r="R40" s="7"/>
      <c r="S40" s="7"/>
      <c r="T40" s="7"/>
      <c r="U40" s="5"/>
      <c r="V40" s="5"/>
    </row>
    <row r="41" spans="1:14" ht="15">
      <c r="A41" s="54"/>
      <c r="B41" s="54"/>
      <c r="C41" s="54"/>
      <c r="D41" s="54"/>
      <c r="E41" s="54"/>
      <c r="F41" s="55"/>
      <c r="G41" s="55"/>
      <c r="H41" s="55"/>
      <c r="I41" s="56"/>
      <c r="J41" s="54"/>
      <c r="K41" s="54"/>
      <c r="L41" s="54"/>
      <c r="M41" s="54"/>
      <c r="N41" s="54"/>
    </row>
    <row r="42" spans="3:5" ht="15">
      <c r="C42" s="37"/>
      <c r="D42" s="37"/>
      <c r="E42" s="37"/>
    </row>
    <row r="43" spans="3:5" ht="15">
      <c r="C43" s="37"/>
      <c r="D43" s="37"/>
      <c r="E43" s="37"/>
    </row>
    <row r="44" spans="3:5" ht="15">
      <c r="C44" s="37"/>
      <c r="D44" s="37"/>
      <c r="E44" s="37"/>
    </row>
    <row r="45" spans="3:5" ht="15">
      <c r="C45" s="37"/>
      <c r="D45" s="37"/>
      <c r="E45" s="37"/>
    </row>
  </sheetData>
  <sheetProtection/>
  <mergeCells count="3">
    <mergeCell ref="A1:N1"/>
    <mergeCell ref="A2:N2"/>
    <mergeCell ref="A23:N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F12" sqref="F12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0" ht="15" customHeight="1">
      <c r="A1" s="45" t="s">
        <v>93</v>
      </c>
      <c r="B1" s="45"/>
      <c r="C1" s="97"/>
      <c r="D1" s="97"/>
      <c r="E1" s="97"/>
      <c r="F1" s="97"/>
      <c r="G1" s="97"/>
      <c r="H1" s="97"/>
      <c r="I1" s="97"/>
      <c r="J1" s="97"/>
    </row>
    <row r="2" spans="1:10" s="3" customFormat="1" ht="12.75" customHeight="1">
      <c r="A2" s="104" t="s">
        <v>44</v>
      </c>
      <c r="B2" s="104"/>
      <c r="C2" s="105"/>
      <c r="D2" s="105"/>
      <c r="E2" s="105"/>
      <c r="F2" s="105"/>
      <c r="G2" s="105"/>
      <c r="H2" s="106"/>
      <c r="I2" s="106"/>
      <c r="J2" s="106"/>
    </row>
    <row r="3" spans="1:10" ht="26.25" customHeight="1">
      <c r="A3" s="107"/>
      <c r="B3" s="62" t="s">
        <v>108</v>
      </c>
      <c r="C3" s="62" t="s">
        <v>111</v>
      </c>
      <c r="D3" s="62" t="s">
        <v>110</v>
      </c>
      <c r="E3" s="62">
        <v>41153</v>
      </c>
      <c r="F3" s="62">
        <v>41183</v>
      </c>
      <c r="G3" s="80" t="s">
        <v>2</v>
      </c>
      <c r="H3" s="80" t="s">
        <v>3</v>
      </c>
      <c r="I3" s="97"/>
      <c r="J3" s="108"/>
    </row>
    <row r="4" spans="1:10" ht="13.5" customHeight="1">
      <c r="A4" s="109" t="s">
        <v>22</v>
      </c>
      <c r="B4" s="110">
        <f>B6+B7+B8</f>
        <v>405.07500000000005</v>
      </c>
      <c r="C4" s="110">
        <f>C6+C7+C8</f>
        <v>297.125</v>
      </c>
      <c r="D4" s="110">
        <f>D6+D7</f>
        <v>47.849999999999994</v>
      </c>
      <c r="E4" s="110">
        <f>E6+E7</f>
        <v>0</v>
      </c>
      <c r="F4" s="110">
        <f>F6+F7</f>
        <v>0</v>
      </c>
      <c r="G4" s="82">
        <f>F4-E4</f>
        <v>0</v>
      </c>
      <c r="H4" s="82">
        <f>D4-C4</f>
        <v>-249.275</v>
      </c>
      <c r="I4" s="110"/>
      <c r="J4" s="97"/>
    </row>
    <row r="5" spans="1:10" ht="13.5" customHeight="1">
      <c r="A5" s="111" t="s">
        <v>81</v>
      </c>
      <c r="B5" s="66">
        <f>B6-B7</f>
        <v>-160.70000000000005</v>
      </c>
      <c r="C5" s="66">
        <f>C6-C7</f>
        <v>-85.24999999999999</v>
      </c>
      <c r="D5" s="66">
        <f>D6-D7</f>
        <v>-38.25</v>
      </c>
      <c r="E5" s="66">
        <f>E6-E7</f>
        <v>0</v>
      </c>
      <c r="F5" s="66">
        <f>F6-F7</f>
        <v>0</v>
      </c>
      <c r="G5" s="82">
        <f>F5-E5</f>
        <v>0</v>
      </c>
      <c r="H5" s="82">
        <f>D5-C5</f>
        <v>46.999999999999986</v>
      </c>
      <c r="I5" s="66"/>
      <c r="J5" s="112"/>
    </row>
    <row r="6" spans="1:10" ht="13.5" customHeight="1">
      <c r="A6" s="113" t="s">
        <v>23</v>
      </c>
      <c r="B6" s="67">
        <v>120.45</v>
      </c>
      <c r="C6" s="67">
        <v>104.2</v>
      </c>
      <c r="D6" s="67">
        <v>4.8</v>
      </c>
      <c r="E6" s="67">
        <v>0</v>
      </c>
      <c r="F6" s="67">
        <v>0</v>
      </c>
      <c r="G6" s="82">
        <f>F6-E6</f>
        <v>0</v>
      </c>
      <c r="H6" s="82">
        <f>D6-C6</f>
        <v>-99.4</v>
      </c>
      <c r="I6" s="114"/>
      <c r="J6" s="97"/>
    </row>
    <row r="7" spans="1:10" ht="13.5" customHeight="1">
      <c r="A7" s="113" t="s">
        <v>24</v>
      </c>
      <c r="B7" s="67">
        <v>281.15000000000003</v>
      </c>
      <c r="C7" s="67">
        <v>189.45</v>
      </c>
      <c r="D7" s="67">
        <v>43.05</v>
      </c>
      <c r="E7" s="67">
        <v>0</v>
      </c>
      <c r="F7" s="67">
        <v>0</v>
      </c>
      <c r="G7" s="82">
        <f>F7-E7</f>
        <v>0</v>
      </c>
      <c r="H7" s="82">
        <f>D7-C7</f>
        <v>-146.39999999999998</v>
      </c>
      <c r="I7" s="114"/>
      <c r="J7" s="97"/>
    </row>
    <row r="8" spans="1:10" ht="13.5" customHeight="1">
      <c r="A8" s="111" t="s">
        <v>40</v>
      </c>
      <c r="B8" s="114">
        <v>3.475</v>
      </c>
      <c r="C8" s="114">
        <v>3.475</v>
      </c>
      <c r="D8" s="114" t="s">
        <v>1</v>
      </c>
      <c r="E8" s="114" t="s">
        <v>1</v>
      </c>
      <c r="F8" s="114" t="s">
        <v>1</v>
      </c>
      <c r="G8" s="114" t="s">
        <v>1</v>
      </c>
      <c r="H8" s="82">
        <f>-C8</f>
        <v>-3.475</v>
      </c>
      <c r="I8" s="114"/>
      <c r="J8" s="114"/>
    </row>
    <row r="9" spans="1:10" ht="15" customHeight="1">
      <c r="A9" s="97"/>
      <c r="B9" s="97"/>
      <c r="C9" s="115"/>
      <c r="D9" s="115"/>
      <c r="E9" s="97"/>
      <c r="F9" s="97"/>
      <c r="G9" s="97"/>
      <c r="H9" s="97"/>
      <c r="I9" s="97"/>
      <c r="J9" s="97"/>
    </row>
    <row r="10" spans="1:10" s="4" customFormat="1" ht="15" customHeight="1">
      <c r="A10" s="116" t="s">
        <v>92</v>
      </c>
      <c r="B10" s="116"/>
      <c r="C10" s="117"/>
      <c r="D10" s="117"/>
      <c r="E10" s="117"/>
      <c r="F10" s="117"/>
      <c r="G10" s="117"/>
      <c r="H10" s="117"/>
      <c r="I10" s="117"/>
      <c r="J10" s="117"/>
    </row>
    <row r="11" spans="1:10" s="3" customFormat="1" ht="12.75" customHeight="1">
      <c r="A11" s="104" t="s">
        <v>0</v>
      </c>
      <c r="B11" s="104"/>
      <c r="C11" s="105"/>
      <c r="D11" s="105"/>
      <c r="E11" s="105"/>
      <c r="F11" s="105"/>
      <c r="G11" s="105"/>
      <c r="H11" s="106"/>
      <c r="I11" s="106"/>
      <c r="J11" s="117"/>
    </row>
    <row r="12" spans="1:10" ht="26.25" customHeight="1">
      <c r="A12" s="107"/>
      <c r="B12" s="62" t="s">
        <v>108</v>
      </c>
      <c r="C12" s="62" t="s">
        <v>111</v>
      </c>
      <c r="D12" s="62" t="s">
        <v>115</v>
      </c>
      <c r="E12" s="62">
        <v>41153</v>
      </c>
      <c r="F12" s="62">
        <v>41183</v>
      </c>
      <c r="G12" s="80" t="s">
        <v>2</v>
      </c>
      <c r="H12" s="80" t="s">
        <v>3</v>
      </c>
      <c r="I12" s="97"/>
      <c r="J12" s="97"/>
    </row>
    <row r="13" spans="1:10" ht="12.75" customHeight="1">
      <c r="A13" s="109" t="s">
        <v>20</v>
      </c>
      <c r="B13" s="110">
        <v>8825.916524</v>
      </c>
      <c r="C13" s="110">
        <f>+C14+C20+C22+C19+C18</f>
        <v>7485.775</v>
      </c>
      <c r="D13" s="110">
        <f>+D14+D20+D22+D19</f>
        <v>52442.140400000004</v>
      </c>
      <c r="E13" s="110">
        <v>7740.06094825</v>
      </c>
      <c r="F13" s="110">
        <f>+F14+F20+F22+F19</f>
        <v>7343.545</v>
      </c>
      <c r="G13" s="82">
        <f>F13-E13</f>
        <v>-396.5159482500003</v>
      </c>
      <c r="H13" s="82">
        <f>D13-C13</f>
        <v>44956.3654</v>
      </c>
      <c r="I13" s="82"/>
      <c r="J13" s="97"/>
    </row>
    <row r="14" spans="1:10" ht="12.75" customHeight="1">
      <c r="A14" s="111" t="s">
        <v>42</v>
      </c>
      <c r="B14" s="66">
        <v>2278.516524</v>
      </c>
      <c r="C14" s="67">
        <f>+C17</f>
        <v>1796.38</v>
      </c>
      <c r="D14" s="67">
        <f>+D17</f>
        <v>6580.5</v>
      </c>
      <c r="E14" s="67">
        <v>399.96764825</v>
      </c>
      <c r="F14" s="67">
        <f>+F17</f>
        <v>499.658</v>
      </c>
      <c r="G14" s="82">
        <f>F14-E14</f>
        <v>99.69035174999999</v>
      </c>
      <c r="H14" s="82">
        <f>D14-C14</f>
        <v>4784.12</v>
      </c>
      <c r="I14" s="86"/>
      <c r="J14" s="117"/>
    </row>
    <row r="15" spans="1:10" ht="12.75" customHeight="1">
      <c r="A15" s="113" t="s">
        <v>23</v>
      </c>
      <c r="B15" s="114" t="s">
        <v>1</v>
      </c>
      <c r="C15" s="114" t="s">
        <v>1</v>
      </c>
      <c r="D15" s="114" t="s">
        <v>1</v>
      </c>
      <c r="E15" s="67" t="s">
        <v>1</v>
      </c>
      <c r="F15" s="67" t="s">
        <v>1</v>
      </c>
      <c r="G15" s="118" t="s">
        <v>1</v>
      </c>
      <c r="H15" s="118" t="s">
        <v>1</v>
      </c>
      <c r="I15" s="86"/>
      <c r="J15" s="117"/>
    </row>
    <row r="16" spans="1:10" ht="23.25" customHeight="1">
      <c r="A16" s="119" t="s">
        <v>99</v>
      </c>
      <c r="B16" s="120" t="s">
        <v>1</v>
      </c>
      <c r="C16" s="120" t="s">
        <v>1</v>
      </c>
      <c r="D16" s="120" t="s">
        <v>1</v>
      </c>
      <c r="E16" s="120" t="s">
        <v>1</v>
      </c>
      <c r="F16" s="120" t="s">
        <v>1</v>
      </c>
      <c r="G16" s="121" t="s">
        <v>1</v>
      </c>
      <c r="H16" s="121" t="s">
        <v>1</v>
      </c>
      <c r="I16" s="86"/>
      <c r="J16" s="117"/>
    </row>
    <row r="17" spans="1:10" ht="12.75" customHeight="1">
      <c r="A17" s="113" t="s">
        <v>24</v>
      </c>
      <c r="B17" s="67">
        <v>2278.516524</v>
      </c>
      <c r="C17" s="114">
        <v>1796.38</v>
      </c>
      <c r="D17" s="114">
        <v>6580.5</v>
      </c>
      <c r="E17" s="114">
        <v>399.96764825</v>
      </c>
      <c r="F17" s="114">
        <v>499.658</v>
      </c>
      <c r="G17" s="82">
        <f>F17-E17</f>
        <v>99.69035174999999</v>
      </c>
      <c r="H17" s="82">
        <f>D17-C17</f>
        <v>4784.12</v>
      </c>
      <c r="I17" s="86"/>
      <c r="J17" s="117"/>
    </row>
    <row r="18" spans="1:10" ht="12.75" customHeight="1">
      <c r="A18" s="122" t="s">
        <v>107</v>
      </c>
      <c r="B18" s="67">
        <v>870</v>
      </c>
      <c r="C18" s="114">
        <v>370</v>
      </c>
      <c r="D18" s="114" t="s">
        <v>1</v>
      </c>
      <c r="E18" s="114" t="s">
        <v>1</v>
      </c>
      <c r="F18" s="114" t="s">
        <v>1</v>
      </c>
      <c r="G18" s="110" t="s">
        <v>1</v>
      </c>
      <c r="H18" s="110">
        <f>-C18</f>
        <v>-370</v>
      </c>
      <c r="I18" s="86"/>
      <c r="J18" s="117"/>
    </row>
    <row r="19" spans="1:10" ht="12.75" customHeight="1">
      <c r="A19" s="111" t="s">
        <v>105</v>
      </c>
      <c r="B19" s="67">
        <v>129</v>
      </c>
      <c r="C19" s="114">
        <v>129</v>
      </c>
      <c r="D19" s="114">
        <v>510</v>
      </c>
      <c r="E19" s="114">
        <v>300</v>
      </c>
      <c r="F19" s="114">
        <v>50</v>
      </c>
      <c r="G19" s="110">
        <f>+F19-E19</f>
        <v>-250</v>
      </c>
      <c r="H19" s="110">
        <f>+D19-C19</f>
        <v>381</v>
      </c>
      <c r="I19" s="86"/>
      <c r="J19" s="117"/>
    </row>
    <row r="20" spans="1:10" ht="12.75" customHeight="1">
      <c r="A20" s="111" t="s">
        <v>41</v>
      </c>
      <c r="B20" s="67">
        <v>4050.7</v>
      </c>
      <c r="C20" s="114">
        <v>3831</v>
      </c>
      <c r="D20" s="114">
        <v>2663.2</v>
      </c>
      <c r="E20" s="114">
        <v>353</v>
      </c>
      <c r="F20" s="114">
        <v>1378.7</v>
      </c>
      <c r="G20" s="82">
        <f>F20-E20</f>
        <v>1025.7</v>
      </c>
      <c r="H20" s="82">
        <f>D20-C20</f>
        <v>-1167.8000000000002</v>
      </c>
      <c r="I20" s="123"/>
      <c r="J20" s="84"/>
    </row>
    <row r="21" spans="1:10" s="4" customFormat="1" ht="27" customHeight="1">
      <c r="A21" s="124" t="s">
        <v>103</v>
      </c>
      <c r="B21" s="125" t="s">
        <v>1</v>
      </c>
      <c r="C21" s="125" t="s">
        <v>1</v>
      </c>
      <c r="D21" s="125" t="s">
        <v>1</v>
      </c>
      <c r="E21" s="125" t="s">
        <v>1</v>
      </c>
      <c r="F21" s="125" t="s">
        <v>1</v>
      </c>
      <c r="G21" s="126" t="s">
        <v>1</v>
      </c>
      <c r="H21" s="126" t="s">
        <v>1</v>
      </c>
      <c r="I21" s="117"/>
      <c r="J21" s="84"/>
    </row>
    <row r="22" spans="1:10" ht="25.5" customHeight="1">
      <c r="A22" s="111" t="s">
        <v>104</v>
      </c>
      <c r="B22" s="127">
        <v>1497.7</v>
      </c>
      <c r="C22" s="114">
        <v>1359.395</v>
      </c>
      <c r="D22" s="114">
        <v>42688.4404</v>
      </c>
      <c r="E22" s="67">
        <v>6687.0933</v>
      </c>
      <c r="F22" s="67">
        <v>5415.187</v>
      </c>
      <c r="G22" s="82">
        <f>+F22-E22</f>
        <v>-1271.9063000000006</v>
      </c>
      <c r="H22" s="82">
        <f>+D22-C22</f>
        <v>41329.0454</v>
      </c>
      <c r="I22" s="97"/>
      <c r="J22" s="84"/>
    </row>
    <row r="23" spans="1:10" ht="12.75" customHeight="1">
      <c r="A23" s="109" t="s">
        <v>39</v>
      </c>
      <c r="B23" s="125"/>
      <c r="C23" s="125"/>
      <c r="D23" s="125"/>
      <c r="E23" s="125"/>
      <c r="F23" s="125"/>
      <c r="G23" s="82"/>
      <c r="H23" s="82"/>
      <c r="I23" s="128"/>
      <c r="J23" s="84"/>
    </row>
    <row r="24" spans="1:10" ht="26.25" customHeight="1">
      <c r="A24" s="111" t="s">
        <v>72</v>
      </c>
      <c r="B24" s="125">
        <v>13.61</v>
      </c>
      <c r="C24" s="125">
        <v>13.49</v>
      </c>
      <c r="D24" s="125">
        <v>3.78</v>
      </c>
      <c r="E24" s="125">
        <v>4.25</v>
      </c>
      <c r="F24" s="125">
        <v>3.78</v>
      </c>
      <c r="G24" s="82">
        <f>F24-E24</f>
        <v>-0.4700000000000002</v>
      </c>
      <c r="H24" s="82">
        <f>D24-C24</f>
        <v>-9.71</v>
      </c>
      <c r="I24" s="128"/>
      <c r="J24" s="84"/>
    </row>
    <row r="25" spans="1:10" ht="12.75" customHeight="1">
      <c r="A25" s="111" t="s">
        <v>43</v>
      </c>
      <c r="B25" s="125" t="s">
        <v>1</v>
      </c>
      <c r="C25" s="125" t="s">
        <v>1</v>
      </c>
      <c r="D25" s="125" t="s">
        <v>1</v>
      </c>
      <c r="E25" s="125" t="s">
        <v>1</v>
      </c>
      <c r="F25" s="125" t="s">
        <v>1</v>
      </c>
      <c r="G25" s="126" t="s">
        <v>1</v>
      </c>
      <c r="H25" s="126" t="s">
        <v>1</v>
      </c>
      <c r="I25" s="129"/>
      <c r="J25" s="84"/>
    </row>
    <row r="26" spans="1:10" ht="12.75" customHeight="1">
      <c r="A26" s="111" t="s">
        <v>21</v>
      </c>
      <c r="B26" s="125">
        <v>11.32764214642189</v>
      </c>
      <c r="C26" s="125">
        <v>11.1</v>
      </c>
      <c r="D26" s="125">
        <v>8.48</v>
      </c>
      <c r="E26" s="125">
        <v>5.242452801822329</v>
      </c>
      <c r="F26" s="125">
        <v>4.12</v>
      </c>
      <c r="G26" s="82">
        <f>F26-E26</f>
        <v>-1.1224528018223285</v>
      </c>
      <c r="H26" s="82">
        <f>D26-C26</f>
        <v>-2.619999999999999</v>
      </c>
      <c r="I26" s="129"/>
      <c r="J26" s="84"/>
    </row>
    <row r="27" spans="1:13" ht="12.75" customHeight="1">
      <c r="A27" s="111" t="s">
        <v>106</v>
      </c>
      <c r="B27" s="125">
        <v>10.44</v>
      </c>
      <c r="C27" s="125">
        <v>11.14</v>
      </c>
      <c r="D27" s="125" t="s">
        <v>1</v>
      </c>
      <c r="E27" s="125" t="s">
        <v>1</v>
      </c>
      <c r="F27" s="125" t="s">
        <v>1</v>
      </c>
      <c r="G27" s="126" t="s">
        <v>1</v>
      </c>
      <c r="H27" s="126">
        <f>-C27</f>
        <v>-11.14</v>
      </c>
      <c r="I27" s="129"/>
      <c r="J27" s="84"/>
      <c r="M27" s="27"/>
    </row>
    <row r="28" spans="1:10" ht="26.25" customHeight="1">
      <c r="A28" s="111" t="s">
        <v>73</v>
      </c>
      <c r="B28" s="125">
        <f>+B24*1.2</f>
        <v>16.331999999999997</v>
      </c>
      <c r="C28" s="125">
        <f>+C24*1.2</f>
        <v>16.188</v>
      </c>
      <c r="D28" s="125">
        <f>+D24*1.2</f>
        <v>4.536</v>
      </c>
      <c r="E28" s="125">
        <v>5.1</v>
      </c>
      <c r="F28" s="125">
        <f>+F24*1.2</f>
        <v>4.536</v>
      </c>
      <c r="G28" s="82">
        <f>F28-E28</f>
        <v>-0.5640000000000001</v>
      </c>
      <c r="H28" s="82">
        <f>D28-C28</f>
        <v>-11.652</v>
      </c>
      <c r="I28" s="129"/>
      <c r="J28" s="84"/>
    </row>
    <row r="29" spans="1:10" ht="27" customHeight="1">
      <c r="A29" s="111" t="s">
        <v>103</v>
      </c>
      <c r="B29" s="125" t="s">
        <v>1</v>
      </c>
      <c r="C29" s="125" t="s">
        <v>1</v>
      </c>
      <c r="D29" s="125" t="s">
        <v>1</v>
      </c>
      <c r="E29" s="125" t="s">
        <v>1</v>
      </c>
      <c r="F29" s="125" t="s">
        <v>1</v>
      </c>
      <c r="G29" s="126" t="s">
        <v>1</v>
      </c>
      <c r="H29" s="126" t="s">
        <v>1</v>
      </c>
      <c r="I29" s="97"/>
      <c r="J29" s="84"/>
    </row>
    <row r="30" spans="1:10" ht="15" customHeight="1">
      <c r="A30" s="97" t="s">
        <v>100</v>
      </c>
      <c r="B30" s="97"/>
      <c r="C30" s="97"/>
      <c r="D30" s="97"/>
      <c r="E30" s="117"/>
      <c r="F30" s="97"/>
      <c r="G30" s="97"/>
      <c r="H30" s="97"/>
      <c r="I30" s="97"/>
      <c r="J30" s="97"/>
    </row>
    <row r="31" spans="1:10" ht="1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5" customHeight="1">
      <c r="A32" s="45" t="s">
        <v>94</v>
      </c>
      <c r="B32" s="45"/>
      <c r="C32" s="97"/>
      <c r="D32" s="97"/>
      <c r="E32" s="97"/>
      <c r="F32" s="97"/>
      <c r="G32" s="97"/>
      <c r="H32" s="97"/>
      <c r="I32" s="97"/>
      <c r="J32" s="97"/>
    </row>
    <row r="33" spans="1:10" s="3" customFormat="1" ht="12.75" customHeight="1">
      <c r="A33" s="104" t="s">
        <v>0</v>
      </c>
      <c r="B33" s="104"/>
      <c r="C33" s="105"/>
      <c r="D33" s="105"/>
      <c r="E33" s="105"/>
      <c r="F33" s="105"/>
      <c r="G33" s="105"/>
      <c r="H33" s="106"/>
      <c r="I33" s="106"/>
      <c r="J33" s="106"/>
    </row>
    <row r="34" spans="1:10" ht="26.25" customHeight="1">
      <c r="A34" s="107"/>
      <c r="B34" s="62" t="s">
        <v>108</v>
      </c>
      <c r="C34" s="62" t="s">
        <v>111</v>
      </c>
      <c r="D34" s="62" t="s">
        <v>115</v>
      </c>
      <c r="E34" s="62">
        <v>41153</v>
      </c>
      <c r="F34" s="62">
        <v>41183</v>
      </c>
      <c r="G34" s="80" t="s">
        <v>2</v>
      </c>
      <c r="H34" s="80" t="s">
        <v>3</v>
      </c>
      <c r="I34" s="97"/>
      <c r="J34" s="97"/>
    </row>
    <row r="35" spans="1:10" ht="23.25" customHeight="1">
      <c r="A35" s="109" t="s">
        <v>13</v>
      </c>
      <c r="B35" s="130">
        <v>31100</v>
      </c>
      <c r="C35" s="130">
        <f>SUM(C36:C38)</f>
        <v>25450</v>
      </c>
      <c r="D35" s="130">
        <f>SUM(D36:D38)</f>
        <v>24550</v>
      </c>
      <c r="E35" s="130">
        <v>1800</v>
      </c>
      <c r="F35" s="130">
        <f>SUM(F36:F38)</f>
        <v>2350</v>
      </c>
      <c r="G35" s="82">
        <f>F35-E35</f>
        <v>550</v>
      </c>
      <c r="H35" s="82">
        <f aca="true" t="shared" si="0" ref="H35:H58">D35-C35</f>
        <v>-900</v>
      </c>
      <c r="I35" s="117"/>
      <c r="J35" s="97"/>
    </row>
    <row r="36" spans="1:11" ht="12.75" customHeight="1">
      <c r="A36" s="131" t="s">
        <v>31</v>
      </c>
      <c r="B36" s="132">
        <v>5300</v>
      </c>
      <c r="C36" s="132">
        <v>4500</v>
      </c>
      <c r="D36" s="132">
        <v>1550</v>
      </c>
      <c r="E36" s="132" t="s">
        <v>1</v>
      </c>
      <c r="F36" s="132" t="s">
        <v>1</v>
      </c>
      <c r="G36" s="82" t="s">
        <v>1</v>
      </c>
      <c r="H36" s="82">
        <f t="shared" si="0"/>
        <v>-2950</v>
      </c>
      <c r="I36" s="117"/>
      <c r="J36" s="97"/>
      <c r="K36" s="34"/>
    </row>
    <row r="37" spans="1:11" ht="12.75" customHeight="1">
      <c r="A37" s="131" t="s">
        <v>32</v>
      </c>
      <c r="B37" s="132">
        <v>9900</v>
      </c>
      <c r="C37" s="132">
        <v>8300</v>
      </c>
      <c r="D37" s="132">
        <v>2950</v>
      </c>
      <c r="E37" s="132" t="s">
        <v>1</v>
      </c>
      <c r="F37" s="132" t="s">
        <v>1</v>
      </c>
      <c r="G37" s="82" t="s">
        <v>1</v>
      </c>
      <c r="H37" s="82">
        <f t="shared" si="0"/>
        <v>-5350</v>
      </c>
      <c r="I37" s="117"/>
      <c r="J37" s="97"/>
      <c r="K37" s="34"/>
    </row>
    <row r="38" spans="1:11" ht="12.75" customHeight="1">
      <c r="A38" s="131" t="s">
        <v>33</v>
      </c>
      <c r="B38" s="132">
        <v>15900</v>
      </c>
      <c r="C38" s="132">
        <v>12650</v>
      </c>
      <c r="D38" s="132">
        <v>20050</v>
      </c>
      <c r="E38" s="132">
        <v>1800</v>
      </c>
      <c r="F38" s="132">
        <v>2350</v>
      </c>
      <c r="G38" s="82">
        <f>F38-E38</f>
        <v>550</v>
      </c>
      <c r="H38" s="82">
        <f t="shared" si="0"/>
        <v>7400</v>
      </c>
      <c r="I38" s="117"/>
      <c r="J38" s="97"/>
      <c r="K38" s="34"/>
    </row>
    <row r="39" spans="1:11" ht="12.75" customHeight="1" hidden="1">
      <c r="A39" s="131" t="s">
        <v>34</v>
      </c>
      <c r="B39" s="133"/>
      <c r="C39" s="134"/>
      <c r="D39" s="135"/>
      <c r="E39" s="132"/>
      <c r="F39" s="132"/>
      <c r="G39" s="82">
        <f>F39-E39</f>
        <v>0</v>
      </c>
      <c r="H39" s="82">
        <f t="shared" si="0"/>
        <v>0</v>
      </c>
      <c r="I39" s="117"/>
      <c r="J39" s="97"/>
      <c r="K39" s="34"/>
    </row>
    <row r="40" spans="1:11" ht="12.75" customHeight="1" hidden="1">
      <c r="A40" s="131" t="s">
        <v>35</v>
      </c>
      <c r="B40" s="133"/>
      <c r="C40" s="135"/>
      <c r="D40" s="135"/>
      <c r="E40" s="133"/>
      <c r="F40" s="133"/>
      <c r="G40" s="82">
        <f>F40-E40</f>
        <v>0</v>
      </c>
      <c r="H40" s="82">
        <f t="shared" si="0"/>
        <v>0</v>
      </c>
      <c r="I40" s="117"/>
      <c r="J40" s="97"/>
      <c r="K40" s="34"/>
    </row>
    <row r="41" spans="1:11" ht="12.75" customHeight="1">
      <c r="A41" s="109" t="s">
        <v>12</v>
      </c>
      <c r="B41" s="130">
        <v>27529.03</v>
      </c>
      <c r="C41" s="130">
        <f>SUM(C42:C44)</f>
        <v>21900.72</v>
      </c>
      <c r="D41" s="130">
        <f>SUM(D42:D44)</f>
        <v>33753.58</v>
      </c>
      <c r="E41" s="130">
        <v>2231.7</v>
      </c>
      <c r="F41" s="130">
        <f>SUM(F42:F44)</f>
        <v>5211.1</v>
      </c>
      <c r="G41" s="82">
        <f>F41-E41</f>
        <v>2979.4000000000005</v>
      </c>
      <c r="H41" s="82">
        <f t="shared" si="0"/>
        <v>11852.86</v>
      </c>
      <c r="I41" s="117"/>
      <c r="J41" s="97"/>
      <c r="K41" s="34"/>
    </row>
    <row r="42" spans="1:11" ht="12.75" customHeight="1">
      <c r="A42" s="131" t="s">
        <v>31</v>
      </c>
      <c r="B42" s="132">
        <v>5590.05</v>
      </c>
      <c r="C42" s="132">
        <v>4959.05</v>
      </c>
      <c r="D42" s="132">
        <v>1471.65</v>
      </c>
      <c r="E42" s="132" t="s">
        <v>1</v>
      </c>
      <c r="F42" s="132" t="s">
        <v>1</v>
      </c>
      <c r="G42" s="82" t="s">
        <v>1</v>
      </c>
      <c r="H42" s="82">
        <f t="shared" si="0"/>
        <v>-3487.4</v>
      </c>
      <c r="I42" s="117"/>
      <c r="J42" s="97"/>
      <c r="K42" s="34"/>
    </row>
    <row r="43" spans="1:11" ht="12.75" customHeight="1">
      <c r="A43" s="131" t="s">
        <v>32</v>
      </c>
      <c r="B43" s="132">
        <v>8578.5</v>
      </c>
      <c r="C43" s="132">
        <v>7329.9</v>
      </c>
      <c r="D43" s="132">
        <v>3012.82</v>
      </c>
      <c r="E43" s="132" t="s">
        <v>1</v>
      </c>
      <c r="F43" s="132" t="s">
        <v>1</v>
      </c>
      <c r="G43" s="82" t="s">
        <v>1</v>
      </c>
      <c r="H43" s="82">
        <f t="shared" si="0"/>
        <v>-4317.08</v>
      </c>
      <c r="I43" s="117"/>
      <c r="J43" s="97"/>
      <c r="K43" s="34"/>
    </row>
    <row r="44" spans="1:11" ht="12.75" customHeight="1">
      <c r="A44" s="131" t="s">
        <v>33</v>
      </c>
      <c r="B44" s="132">
        <v>13360.48</v>
      </c>
      <c r="C44" s="132">
        <v>9611.77</v>
      </c>
      <c r="D44" s="132">
        <v>29269.11</v>
      </c>
      <c r="E44" s="132">
        <v>2231.7</v>
      </c>
      <c r="F44" s="132">
        <v>5211.1</v>
      </c>
      <c r="G44" s="82">
        <f>F44-E44</f>
        <v>2979.4000000000005</v>
      </c>
      <c r="H44" s="82">
        <f t="shared" si="0"/>
        <v>19657.34</v>
      </c>
      <c r="I44" s="117"/>
      <c r="J44" s="97"/>
      <c r="K44" s="34"/>
    </row>
    <row r="45" spans="1:11" ht="12.75" customHeight="1" hidden="1">
      <c r="A45" s="131" t="s">
        <v>34</v>
      </c>
      <c r="B45" s="133"/>
      <c r="C45" s="135"/>
      <c r="D45" s="135"/>
      <c r="E45" s="133"/>
      <c r="F45" s="133"/>
      <c r="G45" s="82">
        <f>F45-E45</f>
        <v>0</v>
      </c>
      <c r="H45" s="82">
        <f t="shared" si="0"/>
        <v>0</v>
      </c>
      <c r="I45" s="117"/>
      <c r="J45" s="97">
        <v>7421</v>
      </c>
      <c r="K45" s="34"/>
    </row>
    <row r="46" spans="1:11" ht="12.75" customHeight="1" hidden="1">
      <c r="A46" s="131" t="s">
        <v>35</v>
      </c>
      <c r="B46" s="133"/>
      <c r="C46" s="135"/>
      <c r="D46" s="135"/>
      <c r="E46" s="133"/>
      <c r="F46" s="133"/>
      <c r="G46" s="82">
        <f>F46-E46</f>
        <v>0</v>
      </c>
      <c r="H46" s="82">
        <f t="shared" si="0"/>
        <v>0</v>
      </c>
      <c r="I46" s="117"/>
      <c r="J46" s="97"/>
      <c r="K46" s="34"/>
    </row>
    <row r="47" spans="1:11" ht="12.75" customHeight="1">
      <c r="A47" s="109" t="s">
        <v>14</v>
      </c>
      <c r="B47" s="130">
        <v>22861.72</v>
      </c>
      <c r="C47" s="130">
        <f>SUM(C48:C50)</f>
        <v>18360.22</v>
      </c>
      <c r="D47" s="130">
        <f>SUM(D48:D50)</f>
        <v>23597.71</v>
      </c>
      <c r="E47" s="130">
        <v>1775.4</v>
      </c>
      <c r="F47" s="130">
        <f>SUM(F48:F50)</f>
        <v>2350</v>
      </c>
      <c r="G47" s="82">
        <f>F47-E47</f>
        <v>574.5999999999999</v>
      </c>
      <c r="H47" s="82">
        <f t="shared" si="0"/>
        <v>5237.489999999998</v>
      </c>
      <c r="I47" s="97"/>
      <c r="J47" s="97"/>
      <c r="K47" s="34"/>
    </row>
    <row r="48" spans="1:11" ht="12.75" customHeight="1">
      <c r="A48" s="131" t="s">
        <v>31</v>
      </c>
      <c r="B48" s="132">
        <v>3998.35</v>
      </c>
      <c r="C48" s="132">
        <v>3507.65</v>
      </c>
      <c r="D48" s="132">
        <v>1127.8</v>
      </c>
      <c r="E48" s="132" t="s">
        <v>1</v>
      </c>
      <c r="F48" s="132" t="s">
        <v>1</v>
      </c>
      <c r="G48" s="82" t="s">
        <v>1</v>
      </c>
      <c r="H48" s="82">
        <f t="shared" si="0"/>
        <v>-2379.8500000000004</v>
      </c>
      <c r="I48" s="97"/>
      <c r="J48" s="97"/>
      <c r="K48" s="34"/>
    </row>
    <row r="49" spans="1:11" ht="12.75" customHeight="1">
      <c r="A49" s="131" t="s">
        <v>32</v>
      </c>
      <c r="B49" s="132">
        <v>6974.2</v>
      </c>
      <c r="C49" s="132">
        <v>5931.4</v>
      </c>
      <c r="D49" s="132">
        <v>2217.81</v>
      </c>
      <c r="E49" s="132" t="s">
        <v>1</v>
      </c>
      <c r="F49" s="132" t="s">
        <v>1</v>
      </c>
      <c r="G49" s="82" t="s">
        <v>1</v>
      </c>
      <c r="H49" s="82">
        <f t="shared" si="0"/>
        <v>-3713.5899999999997</v>
      </c>
      <c r="I49" s="97"/>
      <c r="J49" s="97"/>
      <c r="K49" s="34"/>
    </row>
    <row r="50" spans="1:11" ht="12.75" customHeight="1">
      <c r="A50" s="131" t="s">
        <v>33</v>
      </c>
      <c r="B50" s="132">
        <v>11889.17</v>
      </c>
      <c r="C50" s="132">
        <v>8921.17</v>
      </c>
      <c r="D50" s="132">
        <v>20252.1</v>
      </c>
      <c r="E50" s="132">
        <v>1775.4</v>
      </c>
      <c r="F50" s="132">
        <v>2350</v>
      </c>
      <c r="G50" s="82">
        <f>F50-E50</f>
        <v>574.5999999999999</v>
      </c>
      <c r="H50" s="82">
        <f t="shared" si="0"/>
        <v>11330.929999999998</v>
      </c>
      <c r="I50" s="97"/>
      <c r="J50" s="97"/>
      <c r="K50" s="34"/>
    </row>
    <row r="51" spans="1:11" ht="12.75" customHeight="1" hidden="1">
      <c r="A51" s="131" t="s">
        <v>34</v>
      </c>
      <c r="B51" s="133"/>
      <c r="C51" s="135"/>
      <c r="D51" s="135"/>
      <c r="E51" s="133"/>
      <c r="F51" s="133"/>
      <c r="G51" s="82">
        <f>F51-E51</f>
        <v>0</v>
      </c>
      <c r="H51" s="82">
        <f t="shared" si="0"/>
        <v>0</v>
      </c>
      <c r="I51" s="97"/>
      <c r="J51" s="97"/>
      <c r="K51" s="34"/>
    </row>
    <row r="52" spans="1:11" ht="12.75" customHeight="1" hidden="1">
      <c r="A52" s="131" t="s">
        <v>35</v>
      </c>
      <c r="B52" s="133"/>
      <c r="C52" s="135"/>
      <c r="D52" s="135"/>
      <c r="E52" s="133"/>
      <c r="F52" s="133"/>
      <c r="G52" s="82">
        <f>F52-E52</f>
        <v>0</v>
      </c>
      <c r="H52" s="82">
        <f t="shared" si="0"/>
        <v>0</v>
      </c>
      <c r="I52" s="97"/>
      <c r="J52" s="97"/>
      <c r="K52" s="34"/>
    </row>
    <row r="53" spans="1:11" ht="23.25" customHeight="1">
      <c r="A53" s="109" t="s">
        <v>15</v>
      </c>
      <c r="B53" s="130">
        <v>9.18</v>
      </c>
      <c r="C53" s="130">
        <v>8.66</v>
      </c>
      <c r="D53" s="130">
        <v>6.98</v>
      </c>
      <c r="E53" s="130">
        <v>4.25</v>
      </c>
      <c r="F53" s="130">
        <v>3.82</v>
      </c>
      <c r="G53" s="82">
        <f>F53-E53</f>
        <v>-0.43000000000000016</v>
      </c>
      <c r="H53" s="82">
        <f t="shared" si="0"/>
        <v>-1.6799999999999997</v>
      </c>
      <c r="I53" s="97"/>
      <c r="J53" s="136"/>
      <c r="K53" s="34"/>
    </row>
    <row r="54" spans="1:11" ht="12" customHeight="1">
      <c r="A54" s="131" t="s">
        <v>31</v>
      </c>
      <c r="B54" s="132">
        <v>6.24</v>
      </c>
      <c r="C54" s="133">
        <v>5.99</v>
      </c>
      <c r="D54" s="133">
        <v>5.74</v>
      </c>
      <c r="E54" s="132" t="s">
        <v>1</v>
      </c>
      <c r="F54" s="132" t="s">
        <v>1</v>
      </c>
      <c r="G54" s="82" t="s">
        <v>1</v>
      </c>
      <c r="H54" s="82">
        <f t="shared" si="0"/>
        <v>-0.25</v>
      </c>
      <c r="I54" s="97"/>
      <c r="J54" s="136"/>
      <c r="K54" s="34"/>
    </row>
    <row r="55" spans="1:11" ht="12" customHeight="1">
      <c r="A55" s="131" t="s">
        <v>32</v>
      </c>
      <c r="B55" s="132">
        <v>7.66</v>
      </c>
      <c r="C55" s="133">
        <v>7.48</v>
      </c>
      <c r="D55" s="133">
        <v>6.9</v>
      </c>
      <c r="E55" s="133" t="s">
        <v>1</v>
      </c>
      <c r="F55" s="132" t="s">
        <v>1</v>
      </c>
      <c r="G55" s="82" t="s">
        <v>1</v>
      </c>
      <c r="H55" s="82">
        <f t="shared" si="0"/>
        <v>-0.5800000000000001</v>
      </c>
      <c r="I55" s="97"/>
      <c r="J55" s="136"/>
      <c r="K55" s="34"/>
    </row>
    <row r="56" spans="1:11" ht="12" customHeight="1">
      <c r="A56" s="131" t="s">
        <v>33</v>
      </c>
      <c r="B56" s="132">
        <v>10.89</v>
      </c>
      <c r="C56" s="132">
        <v>10.35</v>
      </c>
      <c r="D56" s="132">
        <v>7.4</v>
      </c>
      <c r="E56" s="132">
        <v>4.25</v>
      </c>
      <c r="F56" s="132">
        <v>3.82</v>
      </c>
      <c r="G56" s="82">
        <f>F56-E56</f>
        <v>-0.43000000000000016</v>
      </c>
      <c r="H56" s="82">
        <f t="shared" si="0"/>
        <v>-2.9499999999999993</v>
      </c>
      <c r="I56" s="97"/>
      <c r="J56" s="136"/>
      <c r="K56" s="34"/>
    </row>
    <row r="57" spans="1:11" ht="12" customHeight="1" hidden="1">
      <c r="A57" s="131" t="s">
        <v>34</v>
      </c>
      <c r="B57" s="137">
        <v>0</v>
      </c>
      <c r="C57" s="137">
        <v>0</v>
      </c>
      <c r="D57" s="137">
        <v>0</v>
      </c>
      <c r="E57" s="137">
        <v>0</v>
      </c>
      <c r="F57" s="137">
        <v>0</v>
      </c>
      <c r="G57" s="82">
        <f>F57-E57</f>
        <v>0</v>
      </c>
      <c r="H57" s="82">
        <f t="shared" si="0"/>
        <v>0</v>
      </c>
      <c r="I57" s="97"/>
      <c r="J57" s="136"/>
      <c r="K57" s="34"/>
    </row>
    <row r="58" spans="1:10" ht="12" customHeight="1" hidden="1">
      <c r="A58" s="131" t="s">
        <v>35</v>
      </c>
      <c r="B58" s="137">
        <v>0</v>
      </c>
      <c r="C58" s="137">
        <v>0</v>
      </c>
      <c r="D58" s="137">
        <v>0</v>
      </c>
      <c r="E58" s="137">
        <v>0</v>
      </c>
      <c r="F58" s="137">
        <v>0</v>
      </c>
      <c r="G58" s="82">
        <f>F58-E58</f>
        <v>0</v>
      </c>
      <c r="H58" s="82">
        <f t="shared" si="0"/>
        <v>0</v>
      </c>
      <c r="I58" s="97"/>
      <c r="J58" s="97"/>
    </row>
    <row r="59" spans="1:10" ht="13.5" customHeight="1">
      <c r="A59" s="97"/>
      <c r="B59" s="97"/>
      <c r="C59" s="97"/>
      <c r="D59" s="97"/>
      <c r="E59" s="117"/>
      <c r="F59" s="97"/>
      <c r="G59" s="97"/>
      <c r="H59" s="97"/>
      <c r="I59" s="97"/>
      <c r="J59" s="97"/>
    </row>
    <row r="60" spans="1:10" ht="13.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</row>
    <row r="61" spans="1:10" ht="13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</row>
    <row r="62" spans="1:10" ht="12.75">
      <c r="A62" s="97"/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12.75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10" ht="12.75">
      <c r="A64" s="97"/>
      <c r="B64" s="138"/>
      <c r="C64" s="97"/>
      <c r="D64" s="97"/>
      <c r="E64" s="97"/>
      <c r="F64" s="97"/>
      <c r="G64" s="97"/>
      <c r="H64" s="97"/>
      <c r="I64" s="97"/>
      <c r="J64" s="97"/>
    </row>
    <row r="65" spans="1:10" ht="12.75">
      <c r="A65" s="97"/>
      <c r="B65" s="138"/>
      <c r="C65" s="97"/>
      <c r="D65" s="97"/>
      <c r="E65" s="97"/>
      <c r="F65" s="97"/>
      <c r="G65" s="97"/>
      <c r="H65" s="97"/>
      <c r="I65" s="97"/>
      <c r="J65" s="97"/>
    </row>
    <row r="66" spans="1:10" ht="12.75">
      <c r="A66" s="97"/>
      <c r="B66" s="138"/>
      <c r="C66" s="97"/>
      <c r="D66" s="97"/>
      <c r="E66" s="97"/>
      <c r="F66" s="97"/>
      <c r="G66" s="97"/>
      <c r="H66" s="97"/>
      <c r="I66" s="97"/>
      <c r="J66" s="9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1" sqref="A1:I58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45" t="s">
        <v>96</v>
      </c>
      <c r="B1" s="45"/>
      <c r="C1" s="97"/>
      <c r="D1" s="97"/>
      <c r="E1" s="97"/>
      <c r="F1" s="97"/>
      <c r="G1" s="97"/>
      <c r="H1" s="97"/>
      <c r="I1" s="97"/>
      <c r="J1"/>
    </row>
    <row r="2" spans="1:9" s="3" customFormat="1" ht="12.75" customHeight="1">
      <c r="A2" s="104" t="s">
        <v>0</v>
      </c>
      <c r="B2" s="104"/>
      <c r="C2" s="105"/>
      <c r="D2" s="105"/>
      <c r="E2" s="105"/>
      <c r="F2" s="105"/>
      <c r="G2" s="105"/>
      <c r="H2" s="106"/>
      <c r="I2" s="106"/>
    </row>
    <row r="3" spans="1:9" ht="26.25" customHeight="1">
      <c r="A3" s="107"/>
      <c r="B3" s="62" t="s">
        <v>108</v>
      </c>
      <c r="C3" s="62" t="s">
        <v>111</v>
      </c>
      <c r="D3" s="62" t="s">
        <v>115</v>
      </c>
      <c r="E3" s="62">
        <v>41153</v>
      </c>
      <c r="F3" s="62">
        <v>41183</v>
      </c>
      <c r="G3" s="80" t="s">
        <v>2</v>
      </c>
      <c r="H3" s="80" t="s">
        <v>3</v>
      </c>
      <c r="I3" s="97"/>
    </row>
    <row r="4" spans="1:15" ht="12.75" customHeight="1">
      <c r="A4" s="139" t="s">
        <v>65</v>
      </c>
      <c r="B4" s="130">
        <v>4685</v>
      </c>
      <c r="C4" s="130">
        <f>SUM(C5:C7)</f>
        <v>4155</v>
      </c>
      <c r="D4" s="130">
        <f>SUM(D5:D7)</f>
        <v>4147</v>
      </c>
      <c r="E4" s="130">
        <v>460</v>
      </c>
      <c r="F4" s="130">
        <f>SUM(F5:F7)</f>
        <v>410</v>
      </c>
      <c r="G4" s="82">
        <f>F4-E4</f>
        <v>-50</v>
      </c>
      <c r="H4" s="82">
        <f>+D4-C4</f>
        <v>-8</v>
      </c>
      <c r="I4" s="97"/>
      <c r="J4" s="4"/>
      <c r="M4" s="35"/>
      <c r="N4" s="35"/>
      <c r="O4" s="35"/>
    </row>
    <row r="5" spans="1:15" ht="12.75" customHeight="1">
      <c r="A5" s="140" t="s">
        <v>10</v>
      </c>
      <c r="B5" s="132">
        <v>705</v>
      </c>
      <c r="C5" s="132">
        <v>635</v>
      </c>
      <c r="D5" s="132">
        <v>453</v>
      </c>
      <c r="E5" s="132">
        <v>40</v>
      </c>
      <c r="F5" s="132">
        <v>30</v>
      </c>
      <c r="G5" s="82">
        <f aca="true" t="shared" si="0" ref="G5:G25">F5-E5</f>
        <v>-10</v>
      </c>
      <c r="H5" s="82">
        <f aca="true" t="shared" si="1" ref="H5:H25">+D5-C5</f>
        <v>-182</v>
      </c>
      <c r="I5" s="97"/>
      <c r="J5" s="44"/>
      <c r="M5" s="35"/>
      <c r="N5" s="35"/>
      <c r="O5" s="35"/>
    </row>
    <row r="6" spans="1:15" ht="12.75" customHeight="1">
      <c r="A6" s="140" t="s">
        <v>36</v>
      </c>
      <c r="B6" s="132">
        <v>1045</v>
      </c>
      <c r="C6" s="132">
        <v>895</v>
      </c>
      <c r="D6" s="132">
        <v>1084</v>
      </c>
      <c r="E6" s="132">
        <v>120</v>
      </c>
      <c r="F6" s="132">
        <v>120</v>
      </c>
      <c r="G6" s="82">
        <f t="shared" si="0"/>
        <v>0</v>
      </c>
      <c r="H6" s="82">
        <f t="shared" si="1"/>
        <v>189</v>
      </c>
      <c r="I6" s="97"/>
      <c r="J6" s="44"/>
      <c r="M6" s="35"/>
      <c r="N6" s="35"/>
      <c r="O6" s="35"/>
    </row>
    <row r="7" spans="1:15" ht="12.75" customHeight="1">
      <c r="A7" s="140" t="s">
        <v>11</v>
      </c>
      <c r="B7" s="132">
        <v>2935</v>
      </c>
      <c r="C7" s="132">
        <v>2625</v>
      </c>
      <c r="D7" s="132">
        <v>2610</v>
      </c>
      <c r="E7" s="132">
        <v>300</v>
      </c>
      <c r="F7" s="132">
        <v>260</v>
      </c>
      <c r="G7" s="82">
        <f t="shared" si="0"/>
        <v>-40</v>
      </c>
      <c r="H7" s="82">
        <f t="shared" si="1"/>
        <v>-15</v>
      </c>
      <c r="I7" s="97"/>
      <c r="J7" s="44"/>
      <c r="M7" s="35"/>
      <c r="N7" s="35"/>
      <c r="O7" s="35"/>
    </row>
    <row r="8" spans="1:15" ht="13.5" customHeight="1" hidden="1">
      <c r="A8" s="140" t="s">
        <v>37</v>
      </c>
      <c r="B8" s="134"/>
      <c r="C8" s="134"/>
      <c r="D8" s="134"/>
      <c r="E8" s="132"/>
      <c r="F8" s="132"/>
      <c r="G8" s="82">
        <f t="shared" si="0"/>
        <v>0</v>
      </c>
      <c r="H8" s="82">
        <f t="shared" si="1"/>
        <v>0</v>
      </c>
      <c r="I8" s="97"/>
      <c r="J8" s="44"/>
      <c r="M8" s="35"/>
      <c r="N8" s="35"/>
      <c r="O8" s="35"/>
    </row>
    <row r="9" spans="1:15" ht="12.75" customHeight="1" hidden="1">
      <c r="A9" s="140" t="s">
        <v>38</v>
      </c>
      <c r="B9" s="134"/>
      <c r="C9" s="134"/>
      <c r="D9" s="134"/>
      <c r="E9" s="132"/>
      <c r="F9" s="132"/>
      <c r="G9" s="82">
        <f t="shared" si="0"/>
        <v>0</v>
      </c>
      <c r="H9" s="82">
        <f t="shared" si="1"/>
        <v>0</v>
      </c>
      <c r="I9" s="97"/>
      <c r="J9" s="44"/>
      <c r="M9" s="35"/>
      <c r="N9" s="35"/>
      <c r="O9" s="35"/>
    </row>
    <row r="10" spans="1:15" ht="12.75" customHeight="1">
      <c r="A10" s="139" t="s">
        <v>67</v>
      </c>
      <c r="B10" s="130">
        <v>5672.698</v>
      </c>
      <c r="C10" s="130">
        <f>SUM(C11:C13)</f>
        <v>4979.628000000001</v>
      </c>
      <c r="D10" s="130">
        <f>SUM(D11:D13)</f>
        <v>7829.454000000001</v>
      </c>
      <c r="E10" s="130">
        <v>638.365</v>
      </c>
      <c r="F10" s="130">
        <f>SUM(F11:F13)</f>
        <v>899.3</v>
      </c>
      <c r="G10" s="82">
        <f t="shared" si="0"/>
        <v>260.93499999999995</v>
      </c>
      <c r="H10" s="82">
        <f t="shared" si="1"/>
        <v>2849.826</v>
      </c>
      <c r="I10" s="97"/>
      <c r="M10" s="35"/>
      <c r="N10" s="35"/>
      <c r="O10" s="35"/>
    </row>
    <row r="11" spans="1:15" ht="12.75" customHeight="1">
      <c r="A11" s="140" t="s">
        <v>10</v>
      </c>
      <c r="B11" s="132">
        <v>277.49</v>
      </c>
      <c r="C11" s="132">
        <v>207.91</v>
      </c>
      <c r="D11" s="132">
        <v>376.724</v>
      </c>
      <c r="E11" s="132">
        <v>48.1</v>
      </c>
      <c r="F11" s="132">
        <v>38.42</v>
      </c>
      <c r="G11" s="82">
        <f t="shared" si="0"/>
        <v>-9.68</v>
      </c>
      <c r="H11" s="82">
        <f t="shared" si="1"/>
        <v>168.814</v>
      </c>
      <c r="I11" s="97"/>
      <c r="J11" s="4"/>
      <c r="M11" s="35"/>
      <c r="N11" s="35"/>
      <c r="O11" s="35"/>
    </row>
    <row r="12" spans="1:15" ht="12.75" customHeight="1">
      <c r="A12" s="140" t="s">
        <v>36</v>
      </c>
      <c r="B12" s="132">
        <v>1258.517</v>
      </c>
      <c r="C12" s="132">
        <v>1107.597</v>
      </c>
      <c r="D12" s="132">
        <v>2451.452</v>
      </c>
      <c r="E12" s="132">
        <v>225.33</v>
      </c>
      <c r="F12" s="132">
        <v>229.48</v>
      </c>
      <c r="G12" s="82">
        <f t="shared" si="0"/>
        <v>4.149999999999977</v>
      </c>
      <c r="H12" s="82">
        <f t="shared" si="1"/>
        <v>1343.8550000000002</v>
      </c>
      <c r="I12" s="97"/>
      <c r="J12" s="4"/>
      <c r="M12" s="35"/>
      <c r="N12" s="35"/>
      <c r="O12" s="35"/>
    </row>
    <row r="13" spans="1:15" ht="12.75" customHeight="1">
      <c r="A13" s="140" t="s">
        <v>11</v>
      </c>
      <c r="B13" s="132">
        <v>4136.691</v>
      </c>
      <c r="C13" s="132">
        <v>3664.121</v>
      </c>
      <c r="D13" s="132">
        <v>5001.278</v>
      </c>
      <c r="E13" s="132">
        <v>364.935</v>
      </c>
      <c r="F13" s="132">
        <v>631.4</v>
      </c>
      <c r="G13" s="82">
        <f t="shared" si="0"/>
        <v>266.465</v>
      </c>
      <c r="H13" s="82">
        <f t="shared" si="1"/>
        <v>1337.1570000000002</v>
      </c>
      <c r="I13" s="97"/>
      <c r="J13" s="4"/>
      <c r="M13" s="35"/>
      <c r="N13" s="35"/>
      <c r="O13" s="35"/>
    </row>
    <row r="14" spans="1:15" ht="12.75" customHeight="1" hidden="1">
      <c r="A14" s="140" t="s">
        <v>37</v>
      </c>
      <c r="B14" s="134"/>
      <c r="C14" s="134"/>
      <c r="D14" s="134"/>
      <c r="E14" s="132"/>
      <c r="F14" s="132"/>
      <c r="G14" s="82">
        <f t="shared" si="0"/>
        <v>0</v>
      </c>
      <c r="H14" s="82">
        <f t="shared" si="1"/>
        <v>0</v>
      </c>
      <c r="I14" s="97"/>
      <c r="J14" s="4"/>
      <c r="M14" s="35"/>
      <c r="N14" s="35"/>
      <c r="O14" s="35"/>
    </row>
    <row r="15" spans="1:15" ht="12.75" customHeight="1" hidden="1">
      <c r="A15" s="140" t="s">
        <v>38</v>
      </c>
      <c r="B15" s="134"/>
      <c r="C15" s="134"/>
      <c r="D15" s="134"/>
      <c r="E15" s="132"/>
      <c r="F15" s="132"/>
      <c r="G15" s="82">
        <f t="shared" si="0"/>
        <v>0</v>
      </c>
      <c r="H15" s="82">
        <f t="shared" si="1"/>
        <v>0</v>
      </c>
      <c r="I15" s="97"/>
      <c r="J15" s="4"/>
      <c r="M15" s="35"/>
      <c r="N15" s="35"/>
      <c r="O15" s="35"/>
    </row>
    <row r="16" spans="1:15" ht="12.75" customHeight="1">
      <c r="A16" s="139" t="s">
        <v>68</v>
      </c>
      <c r="B16" s="130">
        <v>4081.91</v>
      </c>
      <c r="C16" s="130">
        <f>SUM(C17:C19)</f>
        <v>3560.36</v>
      </c>
      <c r="D16" s="130">
        <f>SUM(D17:D19)</f>
        <v>3946.0649999999996</v>
      </c>
      <c r="E16" s="130">
        <v>405</v>
      </c>
      <c r="F16" s="130">
        <f>SUM(F17:F19)</f>
        <v>414.5</v>
      </c>
      <c r="G16" s="82">
        <f t="shared" si="0"/>
        <v>9.5</v>
      </c>
      <c r="H16" s="82">
        <f t="shared" si="1"/>
        <v>385.7049999999995</v>
      </c>
      <c r="I16" s="97"/>
      <c r="M16" s="35"/>
      <c r="N16" s="35"/>
      <c r="O16" s="35"/>
    </row>
    <row r="17" spans="1:15" ht="12.75" customHeight="1">
      <c r="A17" s="140" t="s">
        <v>10</v>
      </c>
      <c r="B17" s="132">
        <v>99.79</v>
      </c>
      <c r="C17" s="132">
        <v>53.17</v>
      </c>
      <c r="D17" s="132">
        <v>202.915</v>
      </c>
      <c r="E17" s="132">
        <v>25</v>
      </c>
      <c r="F17" s="132">
        <v>22.5</v>
      </c>
      <c r="G17" s="82">
        <f t="shared" si="0"/>
        <v>-2.5</v>
      </c>
      <c r="H17" s="82">
        <f t="shared" si="1"/>
        <v>149.745</v>
      </c>
      <c r="I17" s="97"/>
      <c r="M17" s="35"/>
      <c r="N17" s="35"/>
      <c r="O17" s="35"/>
    </row>
    <row r="18" spans="1:15" ht="12.75" customHeight="1">
      <c r="A18" s="140" t="s">
        <v>36</v>
      </c>
      <c r="B18" s="132">
        <v>851.672</v>
      </c>
      <c r="C18" s="132">
        <v>752.022</v>
      </c>
      <c r="D18" s="132">
        <v>1060.76</v>
      </c>
      <c r="E18" s="132">
        <v>135</v>
      </c>
      <c r="F18" s="132">
        <v>132</v>
      </c>
      <c r="G18" s="82">
        <f t="shared" si="0"/>
        <v>-3</v>
      </c>
      <c r="H18" s="82">
        <f t="shared" si="1"/>
        <v>308.73799999999994</v>
      </c>
      <c r="I18" s="97"/>
      <c r="M18" s="35"/>
      <c r="N18" s="35"/>
      <c r="O18" s="35"/>
    </row>
    <row r="19" spans="1:15" ht="12.75" customHeight="1">
      <c r="A19" s="140" t="s">
        <v>11</v>
      </c>
      <c r="B19" s="132">
        <v>3130.448</v>
      </c>
      <c r="C19" s="132">
        <v>2755.168</v>
      </c>
      <c r="D19" s="132">
        <v>2682.39</v>
      </c>
      <c r="E19" s="132">
        <v>245</v>
      </c>
      <c r="F19" s="132">
        <v>260</v>
      </c>
      <c r="G19" s="82">
        <f t="shared" si="0"/>
        <v>15</v>
      </c>
      <c r="H19" s="82">
        <f t="shared" si="1"/>
        <v>-72.77800000000025</v>
      </c>
      <c r="I19" s="97"/>
      <c r="M19" s="35"/>
      <c r="N19" s="35"/>
      <c r="O19" s="35"/>
    </row>
    <row r="20" spans="1:15" ht="12.75" customHeight="1" hidden="1">
      <c r="A20" s="140" t="s">
        <v>37</v>
      </c>
      <c r="B20" s="134"/>
      <c r="C20" s="134"/>
      <c r="D20" s="134"/>
      <c r="E20" s="132"/>
      <c r="F20" s="132"/>
      <c r="G20" s="82">
        <f t="shared" si="0"/>
        <v>0</v>
      </c>
      <c r="H20" s="82">
        <f t="shared" si="1"/>
        <v>0</v>
      </c>
      <c r="I20" s="97"/>
      <c r="M20" s="35"/>
      <c r="N20" s="35"/>
      <c r="O20" s="35"/>
    </row>
    <row r="21" spans="1:15" ht="12.75" customHeight="1" hidden="1">
      <c r="A21" s="140" t="s">
        <v>38</v>
      </c>
      <c r="B21" s="134"/>
      <c r="C21" s="134"/>
      <c r="D21" s="134"/>
      <c r="E21" s="132"/>
      <c r="F21" s="132"/>
      <c r="G21" s="82">
        <f t="shared" si="0"/>
        <v>0</v>
      </c>
      <c r="H21" s="82">
        <f t="shared" si="1"/>
        <v>0</v>
      </c>
      <c r="I21" s="97"/>
      <c r="M21" s="35"/>
      <c r="N21" s="35"/>
      <c r="O21" s="35"/>
    </row>
    <row r="22" spans="1:15" ht="12.75" customHeight="1">
      <c r="A22" s="139" t="s">
        <v>66</v>
      </c>
      <c r="B22" s="130">
        <v>15.59</v>
      </c>
      <c r="C22" s="130">
        <v>15.97</v>
      </c>
      <c r="D22" s="130">
        <v>10.06</v>
      </c>
      <c r="E22" s="130">
        <v>8.68</v>
      </c>
      <c r="F22" s="130">
        <v>9.04</v>
      </c>
      <c r="G22" s="82">
        <f t="shared" si="0"/>
        <v>0.35999999999999943</v>
      </c>
      <c r="H22" s="82">
        <f t="shared" si="1"/>
        <v>-5.91</v>
      </c>
      <c r="I22" s="97"/>
      <c r="J22" s="22"/>
      <c r="K22" s="22"/>
      <c r="L22" s="22"/>
      <c r="M22" s="35"/>
      <c r="N22" s="35"/>
      <c r="O22" s="35"/>
    </row>
    <row r="23" spans="1:15" ht="12.75" customHeight="1">
      <c r="A23" s="140" t="s">
        <v>10</v>
      </c>
      <c r="B23" s="132">
        <v>8.05</v>
      </c>
      <c r="C23" s="132">
        <v>8.48</v>
      </c>
      <c r="D23" s="132">
        <v>6.29</v>
      </c>
      <c r="E23" s="132">
        <v>5.5</v>
      </c>
      <c r="F23" s="132">
        <v>6.05</v>
      </c>
      <c r="G23" s="82">
        <f t="shared" si="0"/>
        <v>0.5499999999999998</v>
      </c>
      <c r="H23" s="82">
        <f t="shared" si="1"/>
        <v>-2.1900000000000004</v>
      </c>
      <c r="I23" s="97"/>
      <c r="J23" s="22"/>
      <c r="K23" s="22"/>
      <c r="L23" s="22"/>
      <c r="M23" s="35"/>
      <c r="N23" s="35"/>
      <c r="O23" s="35"/>
    </row>
    <row r="24" spans="1:15" ht="12.75" customHeight="1">
      <c r="A24" s="140" t="s">
        <v>36</v>
      </c>
      <c r="B24" s="132">
        <v>12.97</v>
      </c>
      <c r="C24" s="132">
        <v>12.9</v>
      </c>
      <c r="D24" s="132">
        <v>8.47</v>
      </c>
      <c r="E24" s="132">
        <v>7</v>
      </c>
      <c r="F24" s="132">
        <v>3.91</v>
      </c>
      <c r="G24" s="82">
        <f t="shared" si="0"/>
        <v>-3.09</v>
      </c>
      <c r="H24" s="82">
        <f t="shared" si="1"/>
        <v>-4.43</v>
      </c>
      <c r="I24" s="97"/>
      <c r="J24" s="22"/>
      <c r="K24" s="22"/>
      <c r="L24" s="22"/>
      <c r="M24" s="35"/>
      <c r="N24" s="35"/>
      <c r="O24" s="35"/>
    </row>
    <row r="25" spans="1:15" ht="12.75" customHeight="1">
      <c r="A25" s="140" t="s">
        <v>11</v>
      </c>
      <c r="B25" s="132">
        <v>16.92</v>
      </c>
      <c r="C25" s="132">
        <v>17.3</v>
      </c>
      <c r="D25" s="132">
        <v>11</v>
      </c>
      <c r="E25" s="132">
        <v>9.92</v>
      </c>
      <c r="F25" s="132">
        <v>10.24</v>
      </c>
      <c r="G25" s="82">
        <f t="shared" si="0"/>
        <v>0.3200000000000003</v>
      </c>
      <c r="H25" s="82">
        <f t="shared" si="1"/>
        <v>-6.300000000000001</v>
      </c>
      <c r="I25" s="97"/>
      <c r="J25" s="22"/>
      <c r="K25" s="22"/>
      <c r="L25" s="22"/>
      <c r="M25" s="35"/>
      <c r="N25" s="35"/>
      <c r="O25" s="35"/>
    </row>
    <row r="26" spans="1:15" ht="12.75" customHeight="1" hidden="1">
      <c r="A26" s="140" t="s">
        <v>37</v>
      </c>
      <c r="B26" s="141">
        <v>0</v>
      </c>
      <c r="C26" s="142">
        <v>0</v>
      </c>
      <c r="D26" s="141">
        <v>0</v>
      </c>
      <c r="E26" s="141">
        <v>0</v>
      </c>
      <c r="F26" s="141">
        <v>0</v>
      </c>
      <c r="G26" s="82">
        <f>F26-E26</f>
        <v>0</v>
      </c>
      <c r="H26" s="82">
        <f>+D26-C26</f>
        <v>0</v>
      </c>
      <c r="I26" s="97"/>
      <c r="M26" s="35"/>
      <c r="N26" s="35"/>
      <c r="O26" s="35"/>
    </row>
    <row r="27" spans="1:15" ht="12.75" customHeight="1" hidden="1">
      <c r="A27" s="140" t="s">
        <v>38</v>
      </c>
      <c r="B27" s="141">
        <v>0</v>
      </c>
      <c r="C27" s="142">
        <v>0</v>
      </c>
      <c r="D27" s="141">
        <v>0</v>
      </c>
      <c r="E27" s="141">
        <v>0</v>
      </c>
      <c r="F27" s="141">
        <v>0</v>
      </c>
      <c r="G27" s="82">
        <f>F27-E27</f>
        <v>0</v>
      </c>
      <c r="H27" s="82">
        <f>+D27-C27</f>
        <v>0</v>
      </c>
      <c r="I27" s="97"/>
      <c r="M27" s="35"/>
      <c r="N27" s="35"/>
      <c r="O27" s="35"/>
    </row>
    <row r="28" spans="1:9" ht="15" customHeight="1">
      <c r="A28" s="97"/>
      <c r="B28" s="97"/>
      <c r="C28" s="117"/>
      <c r="D28" s="97"/>
      <c r="E28" s="97"/>
      <c r="F28" s="97"/>
      <c r="G28" s="97"/>
      <c r="H28" s="97"/>
      <c r="I28" s="97"/>
    </row>
    <row r="29" spans="1:10" ht="15" customHeight="1">
      <c r="A29" s="45" t="s">
        <v>97</v>
      </c>
      <c r="B29" s="45"/>
      <c r="C29" s="97"/>
      <c r="D29" s="97"/>
      <c r="E29" s="97"/>
      <c r="F29" s="97"/>
      <c r="G29" s="97"/>
      <c r="H29" s="97"/>
      <c r="I29" s="97"/>
      <c r="J29"/>
    </row>
    <row r="30" spans="1:9" s="3" customFormat="1" ht="12.75" customHeight="1">
      <c r="A30" s="104" t="s">
        <v>79</v>
      </c>
      <c r="B30" s="104"/>
      <c r="C30" s="105"/>
      <c r="D30" s="105"/>
      <c r="E30" s="105"/>
      <c r="F30" s="105"/>
      <c r="G30" s="105"/>
      <c r="H30" s="106"/>
      <c r="I30" s="106"/>
    </row>
    <row r="31" spans="1:9" ht="26.25" customHeight="1">
      <c r="A31" s="107"/>
      <c r="B31" s="62" t="s">
        <v>108</v>
      </c>
      <c r="C31" s="62" t="s">
        <v>113</v>
      </c>
      <c r="D31" s="62" t="s">
        <v>114</v>
      </c>
      <c r="E31" s="62">
        <v>41153</v>
      </c>
      <c r="F31" s="62">
        <v>41183</v>
      </c>
      <c r="G31" s="80" t="s">
        <v>2</v>
      </c>
      <c r="H31" s="80" t="s">
        <v>3</v>
      </c>
      <c r="I31" s="97"/>
    </row>
    <row r="32" spans="1:13" ht="12.75" customHeight="1">
      <c r="A32" s="143" t="s">
        <v>42</v>
      </c>
      <c r="B32" s="126">
        <v>9.404438768528964</v>
      </c>
      <c r="C32" s="126">
        <v>9.093017436876085</v>
      </c>
      <c r="D32" s="126">
        <v>8.443418396192474</v>
      </c>
      <c r="E32" s="126">
        <v>8</v>
      </c>
      <c r="F32" s="126">
        <v>6.612503459243369</v>
      </c>
      <c r="G32" s="82">
        <f>F32-E32</f>
        <v>-1.387496540756631</v>
      </c>
      <c r="H32" s="82">
        <f>+D32-C32</f>
        <v>-0.6495990406836114</v>
      </c>
      <c r="I32" s="136"/>
      <c r="J32" s="25"/>
      <c r="L32" s="25"/>
      <c r="M32" s="40"/>
    </row>
    <row r="33" spans="1:14" ht="12.75" customHeight="1">
      <c r="A33" s="144" t="s">
        <v>26</v>
      </c>
      <c r="B33" s="145">
        <v>8.993765324157467</v>
      </c>
      <c r="C33" s="145">
        <v>8.4</v>
      </c>
      <c r="D33" s="125">
        <v>8.609166966662539</v>
      </c>
      <c r="E33" s="125">
        <v>8</v>
      </c>
      <c r="F33" s="125">
        <v>7.5</v>
      </c>
      <c r="G33" s="82">
        <f>F33-E33</f>
        <v>-0.5</v>
      </c>
      <c r="H33" s="82">
        <f>+D33-C33</f>
        <v>0.2091669666625382</v>
      </c>
      <c r="I33" s="136"/>
      <c r="J33" s="16"/>
      <c r="L33" s="16"/>
      <c r="M33" s="40"/>
      <c r="N33" s="40"/>
    </row>
    <row r="34" spans="1:13" ht="12.75" customHeight="1">
      <c r="A34" s="144" t="s">
        <v>27</v>
      </c>
      <c r="B34" s="125">
        <v>9.366284854061487</v>
      </c>
      <c r="C34" s="125">
        <v>9.029382326668351</v>
      </c>
      <c r="D34" s="125">
        <v>8.413930387864553</v>
      </c>
      <c r="E34" s="125">
        <v>8</v>
      </c>
      <c r="F34" s="125">
        <v>6.305328632927699</v>
      </c>
      <c r="G34" s="82">
        <f>F34-E34</f>
        <v>-1.694671367072301</v>
      </c>
      <c r="H34" s="82">
        <f>+D34-C34</f>
        <v>-0.6154519388037976</v>
      </c>
      <c r="I34" s="136"/>
      <c r="J34" s="16"/>
      <c r="L34" s="16"/>
      <c r="M34" s="40"/>
    </row>
    <row r="35" spans="1:13" ht="12.75" customHeight="1">
      <c r="A35" s="144" t="s">
        <v>28</v>
      </c>
      <c r="B35" s="125">
        <v>9.478366434104279</v>
      </c>
      <c r="C35" s="125">
        <v>9.365666851469724</v>
      </c>
      <c r="D35" s="145">
        <v>9.5</v>
      </c>
      <c r="E35" s="125" t="s">
        <v>1</v>
      </c>
      <c r="F35" s="125" t="s">
        <v>1</v>
      </c>
      <c r="G35" s="82" t="s">
        <v>1</v>
      </c>
      <c r="H35" s="82">
        <f>+D35-C35</f>
        <v>0.1343331485302759</v>
      </c>
      <c r="I35" s="136"/>
      <c r="J35" s="38"/>
      <c r="L35" s="38"/>
      <c r="M35" s="40"/>
    </row>
    <row r="36" spans="1:13" ht="12.75" customHeight="1">
      <c r="A36" s="144" t="s">
        <v>29</v>
      </c>
      <c r="B36" s="125">
        <v>12</v>
      </c>
      <c r="C36" s="125">
        <v>12</v>
      </c>
      <c r="D36" s="146" t="s">
        <v>1</v>
      </c>
      <c r="E36" s="146" t="s">
        <v>1</v>
      </c>
      <c r="F36" s="146" t="s">
        <v>1</v>
      </c>
      <c r="G36" s="82" t="s">
        <v>1</v>
      </c>
      <c r="H36" s="82">
        <f>-C36</f>
        <v>-12</v>
      </c>
      <c r="I36" s="136"/>
      <c r="J36" s="38"/>
      <c r="L36" s="38"/>
      <c r="M36" s="40"/>
    </row>
    <row r="37" spans="1:13" ht="12.75" customHeight="1">
      <c r="A37" s="144" t="s">
        <v>30</v>
      </c>
      <c r="B37" s="146" t="s">
        <v>1</v>
      </c>
      <c r="C37" s="146" t="s">
        <v>1</v>
      </c>
      <c r="D37" s="146" t="s">
        <v>1</v>
      </c>
      <c r="E37" s="146" t="s">
        <v>1</v>
      </c>
      <c r="F37" s="146" t="s">
        <v>1</v>
      </c>
      <c r="G37" s="82" t="s">
        <v>1</v>
      </c>
      <c r="H37" s="82" t="s">
        <v>1</v>
      </c>
      <c r="I37" s="146"/>
      <c r="J37" s="39"/>
      <c r="K37" s="39"/>
      <c r="L37" s="40"/>
      <c r="M37" s="40"/>
    </row>
    <row r="38" spans="1:13" ht="12.75" customHeight="1">
      <c r="A38" s="144" t="s">
        <v>69</v>
      </c>
      <c r="B38" s="146" t="s">
        <v>1</v>
      </c>
      <c r="C38" s="146" t="s">
        <v>1</v>
      </c>
      <c r="D38" s="146" t="s">
        <v>1</v>
      </c>
      <c r="E38" s="146" t="s">
        <v>1</v>
      </c>
      <c r="F38" s="146" t="s">
        <v>1</v>
      </c>
      <c r="G38" s="82" t="s">
        <v>1</v>
      </c>
      <c r="H38" s="82" t="s">
        <v>1</v>
      </c>
      <c r="I38" s="146"/>
      <c r="J38" s="39"/>
      <c r="K38" s="39"/>
      <c r="L38" s="40"/>
      <c r="M38" s="40"/>
    </row>
    <row r="39" spans="1:13" ht="12.75" customHeight="1">
      <c r="A39" s="144" t="s">
        <v>70</v>
      </c>
      <c r="B39" s="146" t="s">
        <v>1</v>
      </c>
      <c r="C39" s="146" t="s">
        <v>1</v>
      </c>
      <c r="D39" s="146" t="s">
        <v>1</v>
      </c>
      <c r="E39" s="146" t="s">
        <v>1</v>
      </c>
      <c r="F39" s="146" t="s">
        <v>1</v>
      </c>
      <c r="G39" s="82" t="s">
        <v>1</v>
      </c>
      <c r="H39" s="82" t="s">
        <v>1</v>
      </c>
      <c r="I39" s="146"/>
      <c r="J39" s="39"/>
      <c r="K39" s="39"/>
      <c r="L39" s="40"/>
      <c r="M39" s="40"/>
    </row>
    <row r="40" spans="1:13" ht="12.75" customHeight="1">
      <c r="A40" s="144" t="s">
        <v>71</v>
      </c>
      <c r="B40" s="146" t="s">
        <v>1</v>
      </c>
      <c r="C40" s="146" t="s">
        <v>1</v>
      </c>
      <c r="D40" s="146" t="s">
        <v>1</v>
      </c>
      <c r="E40" s="146" t="s">
        <v>1</v>
      </c>
      <c r="F40" s="146" t="s">
        <v>1</v>
      </c>
      <c r="G40" s="82" t="s">
        <v>1</v>
      </c>
      <c r="H40" s="82" t="s">
        <v>1</v>
      </c>
      <c r="I40" s="146"/>
      <c r="J40" s="39"/>
      <c r="K40" s="39"/>
      <c r="L40" s="40"/>
      <c r="M40" s="40"/>
    </row>
    <row r="41" spans="1:13" ht="12.75" customHeight="1">
      <c r="A41" s="143" t="s">
        <v>74</v>
      </c>
      <c r="B41" s="126">
        <v>9.116030303030303</v>
      </c>
      <c r="C41" s="126">
        <v>8.731287878787878</v>
      </c>
      <c r="D41" s="147">
        <v>7.739642184557439</v>
      </c>
      <c r="E41" s="147" t="s">
        <v>1</v>
      </c>
      <c r="F41" s="147" t="s">
        <v>1</v>
      </c>
      <c r="G41" s="82" t="s">
        <v>1</v>
      </c>
      <c r="H41" s="82">
        <f>+D41-C41</f>
        <v>-0.9916456942304395</v>
      </c>
      <c r="I41" s="148"/>
      <c r="J41" s="40"/>
      <c r="K41" s="40"/>
      <c r="L41" s="40"/>
      <c r="M41" s="40"/>
    </row>
    <row r="42" spans="1:13" ht="12.75" customHeight="1">
      <c r="A42" s="144" t="s">
        <v>26</v>
      </c>
      <c r="B42" s="125">
        <v>10.290697674418604</v>
      </c>
      <c r="C42" s="125">
        <v>10.290697674418604</v>
      </c>
      <c r="D42" s="125">
        <v>5.5</v>
      </c>
      <c r="E42" s="125" t="s">
        <v>1</v>
      </c>
      <c r="F42" s="125" t="s">
        <v>1</v>
      </c>
      <c r="G42" s="82" t="s">
        <v>1</v>
      </c>
      <c r="H42" s="82">
        <f>+D42-C42</f>
        <v>-4.790697674418604</v>
      </c>
      <c r="I42" s="148"/>
      <c r="J42" s="40"/>
      <c r="K42" s="40"/>
      <c r="L42" s="40"/>
      <c r="M42" s="40"/>
    </row>
    <row r="43" spans="1:13" ht="12.75" customHeight="1">
      <c r="A43" s="144" t="s">
        <v>27</v>
      </c>
      <c r="B43" s="125">
        <v>9.535406548197246</v>
      </c>
      <c r="C43" s="125">
        <v>9.169258185246557</v>
      </c>
      <c r="D43" s="125">
        <v>7.324561403508771</v>
      </c>
      <c r="E43" s="125" t="s">
        <v>1</v>
      </c>
      <c r="F43" s="125" t="s">
        <v>1</v>
      </c>
      <c r="G43" s="82" t="s">
        <v>1</v>
      </c>
      <c r="H43" s="82">
        <f>+D43-C43</f>
        <v>-1.8446967817377855</v>
      </c>
      <c r="I43" s="125"/>
      <c r="J43" s="41"/>
      <c r="K43" s="16"/>
      <c r="L43" s="40"/>
      <c r="M43" s="40"/>
    </row>
    <row r="44" spans="1:13" ht="12.75" customHeight="1">
      <c r="A44" s="144" t="s">
        <v>28</v>
      </c>
      <c r="B44" s="125">
        <v>9.771428571428572</v>
      </c>
      <c r="C44" s="145">
        <v>9.695238095238096</v>
      </c>
      <c r="D44" s="125">
        <v>8</v>
      </c>
      <c r="E44" s="125" t="s">
        <v>1</v>
      </c>
      <c r="F44" s="125" t="s">
        <v>1</v>
      </c>
      <c r="G44" s="82" t="s">
        <v>1</v>
      </c>
      <c r="H44" s="82">
        <f>+D44-C44</f>
        <v>-1.6952380952380963</v>
      </c>
      <c r="I44" s="125"/>
      <c r="J44" s="42"/>
      <c r="K44" s="16"/>
      <c r="L44" s="40"/>
      <c r="M44" s="40"/>
    </row>
    <row r="45" spans="1:13" ht="12.75" customHeight="1">
      <c r="A45" s="144" t="s">
        <v>29</v>
      </c>
      <c r="B45" s="125">
        <v>7</v>
      </c>
      <c r="C45" s="145">
        <v>7</v>
      </c>
      <c r="D45" s="145" t="s">
        <v>1</v>
      </c>
      <c r="E45" s="145" t="s">
        <v>1</v>
      </c>
      <c r="F45" s="145" t="s">
        <v>1</v>
      </c>
      <c r="G45" s="82" t="s">
        <v>1</v>
      </c>
      <c r="H45" s="82">
        <f>-C45</f>
        <v>-7</v>
      </c>
      <c r="I45" s="125"/>
      <c r="J45" s="43"/>
      <c r="K45" s="38"/>
      <c r="L45" s="40"/>
      <c r="M45" s="40"/>
    </row>
    <row r="46" spans="1:13" ht="12.75" customHeight="1">
      <c r="A46" s="144" t="s">
        <v>30</v>
      </c>
      <c r="B46" s="125">
        <v>10</v>
      </c>
      <c r="C46" s="145">
        <v>10</v>
      </c>
      <c r="D46" s="145" t="s">
        <v>1</v>
      </c>
      <c r="E46" s="145" t="s">
        <v>1</v>
      </c>
      <c r="F46" s="145" t="s">
        <v>1</v>
      </c>
      <c r="G46" s="82" t="s">
        <v>1</v>
      </c>
      <c r="H46" s="82">
        <f>-C46</f>
        <v>-10</v>
      </c>
      <c r="I46" s="145"/>
      <c r="J46" s="43"/>
      <c r="K46" s="38"/>
      <c r="L46" s="40"/>
      <c r="M46" s="40"/>
    </row>
    <row r="47" spans="1:13" ht="12.75" customHeight="1">
      <c r="A47" s="144" t="s">
        <v>69</v>
      </c>
      <c r="B47" s="125" t="s">
        <v>1</v>
      </c>
      <c r="C47" s="146" t="s">
        <v>1</v>
      </c>
      <c r="D47" s="145" t="s">
        <v>1</v>
      </c>
      <c r="E47" s="145" t="s">
        <v>1</v>
      </c>
      <c r="F47" s="145" t="s">
        <v>1</v>
      </c>
      <c r="G47" s="82" t="s">
        <v>1</v>
      </c>
      <c r="H47" s="82" t="s">
        <v>1</v>
      </c>
      <c r="I47" s="146"/>
      <c r="J47" s="39"/>
      <c r="K47" s="39"/>
      <c r="L47" s="40"/>
      <c r="M47" s="40"/>
    </row>
    <row r="48" spans="1:13" ht="12.75" customHeight="1">
      <c r="A48" s="144" t="s">
        <v>70</v>
      </c>
      <c r="B48" s="125" t="s">
        <v>1</v>
      </c>
      <c r="C48" s="146" t="s">
        <v>1</v>
      </c>
      <c r="D48" s="145" t="s">
        <v>1</v>
      </c>
      <c r="E48" s="145" t="s">
        <v>1</v>
      </c>
      <c r="F48" s="145" t="s">
        <v>1</v>
      </c>
      <c r="G48" s="82" t="s">
        <v>1</v>
      </c>
      <c r="H48" s="82" t="s">
        <v>1</v>
      </c>
      <c r="I48" s="146"/>
      <c r="J48" s="39"/>
      <c r="K48" s="39"/>
      <c r="L48" s="40"/>
      <c r="M48" s="40"/>
    </row>
    <row r="49" spans="1:13" ht="12.75" customHeight="1">
      <c r="A49" s="144" t="s">
        <v>71</v>
      </c>
      <c r="B49" s="125" t="s">
        <v>1</v>
      </c>
      <c r="C49" s="146" t="s">
        <v>1</v>
      </c>
      <c r="D49" s="145" t="s">
        <v>1</v>
      </c>
      <c r="E49" s="145" t="s">
        <v>1</v>
      </c>
      <c r="F49" s="145" t="s">
        <v>1</v>
      </c>
      <c r="G49" s="82" t="s">
        <v>1</v>
      </c>
      <c r="H49" s="82" t="s">
        <v>1</v>
      </c>
      <c r="I49" s="146"/>
      <c r="J49" s="39"/>
      <c r="K49" s="39"/>
      <c r="L49" s="40"/>
      <c r="M49" s="40"/>
    </row>
    <row r="50" spans="1:13" ht="12.75" customHeight="1">
      <c r="A50" s="143" t="s">
        <v>75</v>
      </c>
      <c r="B50" s="149">
        <v>3.5</v>
      </c>
      <c r="C50" s="149">
        <v>3</v>
      </c>
      <c r="D50" s="147">
        <v>1.214614048113355</v>
      </c>
      <c r="E50" s="147">
        <v>3</v>
      </c>
      <c r="F50" s="147">
        <v>3</v>
      </c>
      <c r="G50" s="82">
        <f>F50-E50</f>
        <v>0</v>
      </c>
      <c r="H50" s="82">
        <f>+D50-C50</f>
        <v>-1.785385951886645</v>
      </c>
      <c r="I50" s="147"/>
      <c r="J50" s="36"/>
      <c r="K50" s="36"/>
      <c r="L50" s="40"/>
      <c r="M50" s="40"/>
    </row>
    <row r="51" spans="1:13" ht="12.75" customHeight="1">
      <c r="A51" s="144" t="s">
        <v>26</v>
      </c>
      <c r="B51" s="125">
        <v>3</v>
      </c>
      <c r="C51" s="125">
        <v>3</v>
      </c>
      <c r="D51" s="150">
        <v>3</v>
      </c>
      <c r="E51" s="145">
        <v>3</v>
      </c>
      <c r="F51" s="145" t="s">
        <v>1</v>
      </c>
      <c r="G51" s="82">
        <f>-E51</f>
        <v>-3</v>
      </c>
      <c r="H51" s="82">
        <f>D51-C51</f>
        <v>0</v>
      </c>
      <c r="I51" s="146"/>
      <c r="J51" s="39"/>
      <c r="K51" s="39"/>
      <c r="L51" s="40"/>
      <c r="M51" s="40"/>
    </row>
    <row r="52" spans="1:13" ht="12.75" customHeight="1">
      <c r="A52" s="144" t="s">
        <v>27</v>
      </c>
      <c r="B52" s="151">
        <v>1</v>
      </c>
      <c r="C52" s="151">
        <v>1</v>
      </c>
      <c r="D52" s="125">
        <v>0.9046374109887461</v>
      </c>
      <c r="E52" s="151">
        <v>3</v>
      </c>
      <c r="F52" s="151">
        <v>3</v>
      </c>
      <c r="G52" s="82">
        <f>F52-E52</f>
        <v>0</v>
      </c>
      <c r="H52" s="82">
        <f>D52-C52</f>
        <v>-0.09536258901125394</v>
      </c>
      <c r="I52" s="125"/>
      <c r="J52" s="16"/>
      <c r="K52" s="16"/>
      <c r="L52" s="40"/>
      <c r="M52" s="40"/>
    </row>
    <row r="53" spans="1:13" ht="12.75" customHeight="1">
      <c r="A53" s="144" t="s">
        <v>28</v>
      </c>
      <c r="B53" s="151" t="s">
        <v>1</v>
      </c>
      <c r="C53" s="151" t="s">
        <v>1</v>
      </c>
      <c r="D53" s="150">
        <v>0</v>
      </c>
      <c r="E53" s="151" t="s">
        <v>1</v>
      </c>
      <c r="F53" s="151" t="s">
        <v>1</v>
      </c>
      <c r="G53" s="82" t="s">
        <v>1</v>
      </c>
      <c r="H53" s="82" t="s">
        <v>1</v>
      </c>
      <c r="I53" s="146"/>
      <c r="J53" s="39"/>
      <c r="K53" s="39"/>
      <c r="L53" s="40"/>
      <c r="M53" s="40"/>
    </row>
    <row r="54" spans="1:13" ht="12.75" customHeight="1">
      <c r="A54" s="144" t="s">
        <v>29</v>
      </c>
      <c r="B54" s="151" t="s">
        <v>1</v>
      </c>
      <c r="C54" s="151" t="s">
        <v>1</v>
      </c>
      <c r="D54" s="150">
        <v>0</v>
      </c>
      <c r="E54" s="151" t="s">
        <v>1</v>
      </c>
      <c r="F54" s="151" t="s">
        <v>1</v>
      </c>
      <c r="G54" s="82" t="s">
        <v>1</v>
      </c>
      <c r="H54" s="82" t="s">
        <v>1</v>
      </c>
      <c r="I54" s="146"/>
      <c r="J54" s="39"/>
      <c r="K54" s="39"/>
      <c r="L54" s="40"/>
      <c r="M54" s="40"/>
    </row>
    <row r="55" spans="1:13" ht="12.75" customHeight="1">
      <c r="A55" s="144" t="s">
        <v>30</v>
      </c>
      <c r="B55" s="151">
        <v>5</v>
      </c>
      <c r="C55" s="151" t="s">
        <v>1</v>
      </c>
      <c r="D55" s="145" t="s">
        <v>1</v>
      </c>
      <c r="E55" s="145" t="s">
        <v>1</v>
      </c>
      <c r="F55" s="145" t="s">
        <v>1</v>
      </c>
      <c r="G55" s="82" t="s">
        <v>1</v>
      </c>
      <c r="H55" s="82" t="s">
        <v>1</v>
      </c>
      <c r="I55" s="146"/>
      <c r="J55" s="39"/>
      <c r="K55" s="39"/>
      <c r="L55" s="40"/>
      <c r="M55" s="40"/>
    </row>
    <row r="56" spans="1:13" ht="12.75" customHeight="1">
      <c r="A56" s="144" t="s">
        <v>69</v>
      </c>
      <c r="B56" s="125" t="s">
        <v>1</v>
      </c>
      <c r="C56" s="125" t="s">
        <v>1</v>
      </c>
      <c r="D56" s="146" t="s">
        <v>1</v>
      </c>
      <c r="E56" s="146" t="s">
        <v>1</v>
      </c>
      <c r="F56" s="146" t="s">
        <v>1</v>
      </c>
      <c r="G56" s="82" t="s">
        <v>1</v>
      </c>
      <c r="H56" s="82" t="s">
        <v>1</v>
      </c>
      <c r="I56" s="146"/>
      <c r="J56" s="39"/>
      <c r="K56" s="39"/>
      <c r="L56" s="40"/>
      <c r="M56" s="40"/>
    </row>
    <row r="57" spans="1:13" ht="12.75" customHeight="1">
      <c r="A57" s="144" t="s">
        <v>70</v>
      </c>
      <c r="B57" s="125">
        <v>5</v>
      </c>
      <c r="C57" s="125">
        <v>5</v>
      </c>
      <c r="D57" s="145" t="s">
        <v>1</v>
      </c>
      <c r="E57" s="145" t="s">
        <v>1</v>
      </c>
      <c r="F57" s="145" t="s">
        <v>1</v>
      </c>
      <c r="G57" s="82" t="s">
        <v>1</v>
      </c>
      <c r="H57" s="82">
        <f>-C57</f>
        <v>-5</v>
      </c>
      <c r="I57" s="145"/>
      <c r="J57" s="38"/>
      <c r="K57" s="38"/>
      <c r="L57" s="40"/>
      <c r="M57" s="40"/>
    </row>
    <row r="58" spans="1:13" ht="12.75" customHeight="1">
      <c r="A58" s="144" t="s">
        <v>71</v>
      </c>
      <c r="B58" s="125" t="s">
        <v>1</v>
      </c>
      <c r="C58" s="125" t="s">
        <v>1</v>
      </c>
      <c r="D58" s="146" t="s">
        <v>1</v>
      </c>
      <c r="E58" s="146" t="s">
        <v>1</v>
      </c>
      <c r="F58" s="146" t="s">
        <v>1</v>
      </c>
      <c r="G58" s="82" t="s">
        <v>1</v>
      </c>
      <c r="H58" s="82" t="s">
        <v>1</v>
      </c>
      <c r="I58" s="146"/>
      <c r="J58" s="39"/>
      <c r="K58" s="39"/>
      <c r="L58" s="40"/>
      <c r="M58" s="4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PageLayoutView="0" workbookViewId="0" topLeftCell="A1">
      <selection activeCell="B10" sqref="B10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1" ht="15" customHeight="1">
      <c r="A1" s="45" t="s">
        <v>98</v>
      </c>
      <c r="B1" s="45"/>
      <c r="C1" s="97"/>
      <c r="D1" s="97"/>
      <c r="E1" s="97"/>
      <c r="F1" s="97"/>
      <c r="G1" s="97"/>
      <c r="H1" s="97"/>
      <c r="I1" s="97"/>
      <c r="J1" s="97"/>
      <c r="K1" s="97"/>
    </row>
    <row r="2" spans="1:11" s="3" customFormat="1" ht="12.75" customHeight="1">
      <c r="A2" s="104" t="s">
        <v>80</v>
      </c>
      <c r="B2" s="104"/>
      <c r="C2" s="105"/>
      <c r="D2" s="105"/>
      <c r="E2" s="105"/>
      <c r="F2" s="105"/>
      <c r="G2" s="106"/>
      <c r="H2" s="106"/>
      <c r="I2" s="106"/>
      <c r="J2" s="106"/>
      <c r="K2" s="106"/>
    </row>
    <row r="3" spans="1:11" ht="26.25" customHeight="1">
      <c r="A3" s="107"/>
      <c r="B3" s="62" t="s">
        <v>108</v>
      </c>
      <c r="C3" s="62" t="s">
        <v>113</v>
      </c>
      <c r="D3" s="62" t="s">
        <v>114</v>
      </c>
      <c r="E3" s="62">
        <v>41153</v>
      </c>
      <c r="F3" s="62">
        <v>41183</v>
      </c>
      <c r="G3" s="80" t="s">
        <v>2</v>
      </c>
      <c r="H3" s="80" t="s">
        <v>3</v>
      </c>
      <c r="I3" s="97"/>
      <c r="J3" s="97"/>
      <c r="K3" s="97"/>
    </row>
    <row r="4" spans="1:11" ht="12.75" customHeight="1">
      <c r="A4" s="139" t="s">
        <v>76</v>
      </c>
      <c r="B4" s="152">
        <v>6090.8959</v>
      </c>
      <c r="C4" s="152">
        <v>4947.8745</v>
      </c>
      <c r="D4" s="152">
        <v>6246.5471</v>
      </c>
      <c r="E4" s="152">
        <v>653.7534</v>
      </c>
      <c r="F4" s="152">
        <v>396.73969999999997</v>
      </c>
      <c r="G4" s="82">
        <f>F4-E4</f>
        <v>-257.0137000000001</v>
      </c>
      <c r="H4" s="82">
        <f>+D4-C4</f>
        <v>1298.6725999999999</v>
      </c>
      <c r="I4" s="153"/>
      <c r="J4" s="97"/>
      <c r="K4" s="97"/>
    </row>
    <row r="5" spans="1:11" ht="12.75" customHeight="1">
      <c r="A5" s="154" t="s">
        <v>45</v>
      </c>
      <c r="B5" s="130">
        <v>5116.773</v>
      </c>
      <c r="C5" s="130">
        <v>4093.3156</v>
      </c>
      <c r="D5" s="130">
        <v>5009.5394</v>
      </c>
      <c r="E5" s="130">
        <v>620.6733</v>
      </c>
      <c r="F5" s="130">
        <v>389.1747</v>
      </c>
      <c r="G5" s="82">
        <f>F5-E5</f>
        <v>-231.49860000000007</v>
      </c>
      <c r="H5" s="82">
        <f>+D5-C5</f>
        <v>916.2237999999998</v>
      </c>
      <c r="I5" s="153"/>
      <c r="J5" s="155"/>
      <c r="K5" s="155"/>
    </row>
    <row r="6" spans="1:11" ht="12.75" customHeight="1">
      <c r="A6" s="156" t="s">
        <v>26</v>
      </c>
      <c r="B6" s="132">
        <v>322.7308</v>
      </c>
      <c r="C6" s="132">
        <v>152.3707</v>
      </c>
      <c r="D6" s="132">
        <v>1079.3679</v>
      </c>
      <c r="E6" s="96">
        <v>98.0856</v>
      </c>
      <c r="F6" s="96">
        <v>100.0649</v>
      </c>
      <c r="G6" s="82">
        <f>F6-E6</f>
        <v>1.979299999999995</v>
      </c>
      <c r="H6" s="82">
        <f>+D6-C6</f>
        <v>926.9972</v>
      </c>
      <c r="I6" s="153"/>
      <c r="J6" s="155"/>
      <c r="K6" s="155"/>
    </row>
    <row r="7" spans="1:11" ht="12.75" customHeight="1">
      <c r="A7" s="156" t="s">
        <v>27</v>
      </c>
      <c r="B7" s="132">
        <v>4172.7801</v>
      </c>
      <c r="C7" s="132">
        <v>3372.0693</v>
      </c>
      <c r="D7" s="132">
        <v>3850.744</v>
      </c>
      <c r="E7" s="132">
        <v>522.5877</v>
      </c>
      <c r="F7" s="132">
        <v>289.1098</v>
      </c>
      <c r="G7" s="82">
        <f>F7-E7</f>
        <v>-233.47790000000003</v>
      </c>
      <c r="H7" s="82">
        <f>+D7-C7</f>
        <v>478.67470000000003</v>
      </c>
      <c r="I7" s="153"/>
      <c r="J7" s="155"/>
      <c r="K7" s="155"/>
    </row>
    <row r="8" spans="1:11" ht="12.75" customHeight="1">
      <c r="A8" s="156" t="s">
        <v>28</v>
      </c>
      <c r="B8" s="132">
        <v>581.396</v>
      </c>
      <c r="C8" s="132">
        <v>529.0095</v>
      </c>
      <c r="D8" s="132">
        <v>79.4275</v>
      </c>
      <c r="E8" s="132" t="s">
        <v>1</v>
      </c>
      <c r="F8" s="132" t="s">
        <v>1</v>
      </c>
      <c r="G8" s="82" t="s">
        <v>1</v>
      </c>
      <c r="H8" s="82">
        <f>+D8-C8</f>
        <v>-449.582</v>
      </c>
      <c r="I8" s="153"/>
      <c r="J8" s="155"/>
      <c r="K8" s="155"/>
    </row>
    <row r="9" spans="1:11" ht="12.75" customHeight="1">
      <c r="A9" s="156" t="s">
        <v>29</v>
      </c>
      <c r="B9" s="132">
        <v>39.8661</v>
      </c>
      <c r="C9" s="132">
        <v>39.8661</v>
      </c>
      <c r="D9" s="132" t="s">
        <v>1</v>
      </c>
      <c r="E9" s="132" t="s">
        <v>1</v>
      </c>
      <c r="F9" s="132" t="s">
        <v>1</v>
      </c>
      <c r="G9" s="82" t="s">
        <v>1</v>
      </c>
      <c r="H9" s="82">
        <f>-C9</f>
        <v>-39.8661</v>
      </c>
      <c r="I9" s="153"/>
      <c r="J9" s="155"/>
      <c r="K9" s="155"/>
    </row>
    <row r="10" spans="1:11" ht="12.75" customHeight="1">
      <c r="A10" s="156" t="s">
        <v>30</v>
      </c>
      <c r="B10" s="132" t="s">
        <v>1</v>
      </c>
      <c r="C10" s="132" t="s">
        <v>1</v>
      </c>
      <c r="D10" s="96" t="s">
        <v>1</v>
      </c>
      <c r="E10" s="96" t="s">
        <v>1</v>
      </c>
      <c r="F10" s="96" t="s">
        <v>1</v>
      </c>
      <c r="G10" s="82" t="s">
        <v>1</v>
      </c>
      <c r="H10" s="82" t="s">
        <v>1</v>
      </c>
      <c r="I10" s="97"/>
      <c r="J10" s="155"/>
      <c r="K10" s="155"/>
    </row>
    <row r="11" spans="1:11" ht="12.75" customHeight="1">
      <c r="A11" s="156" t="s">
        <v>69</v>
      </c>
      <c r="B11" s="132" t="s">
        <v>1</v>
      </c>
      <c r="C11" s="132" t="s">
        <v>1</v>
      </c>
      <c r="D11" s="96" t="s">
        <v>1</v>
      </c>
      <c r="E11" s="96" t="s">
        <v>1</v>
      </c>
      <c r="F11" s="96" t="s">
        <v>1</v>
      </c>
      <c r="G11" s="82" t="s">
        <v>1</v>
      </c>
      <c r="H11" s="82" t="s">
        <v>1</v>
      </c>
      <c r="I11" s="97"/>
      <c r="J11" s="155"/>
      <c r="K11" s="155"/>
    </row>
    <row r="12" spans="1:11" ht="12.75" customHeight="1">
      <c r="A12" s="156" t="s">
        <v>70</v>
      </c>
      <c r="B12" s="132" t="s">
        <v>1</v>
      </c>
      <c r="C12" s="132" t="s">
        <v>1</v>
      </c>
      <c r="D12" s="96" t="s">
        <v>1</v>
      </c>
      <c r="E12" s="96" t="s">
        <v>1</v>
      </c>
      <c r="F12" s="96" t="s">
        <v>1</v>
      </c>
      <c r="G12" s="82" t="s">
        <v>1</v>
      </c>
      <c r="H12" s="82" t="s">
        <v>1</v>
      </c>
      <c r="I12" s="97"/>
      <c r="J12" s="155"/>
      <c r="K12" s="155"/>
    </row>
    <row r="13" spans="1:11" ht="12.75" customHeight="1">
      <c r="A13" s="156" t="s">
        <v>71</v>
      </c>
      <c r="B13" s="132" t="s">
        <v>1</v>
      </c>
      <c r="C13" s="132" t="s">
        <v>1</v>
      </c>
      <c r="D13" s="96" t="s">
        <v>1</v>
      </c>
      <c r="E13" s="96" t="s">
        <v>1</v>
      </c>
      <c r="F13" s="96" t="s">
        <v>1</v>
      </c>
      <c r="G13" s="82" t="s">
        <v>1</v>
      </c>
      <c r="H13" s="82" t="s">
        <v>1</v>
      </c>
      <c r="I13" s="97"/>
      <c r="J13" s="155"/>
      <c r="K13" s="155"/>
    </row>
    <row r="14" spans="1:11" ht="12.75" customHeight="1">
      <c r="A14" s="154" t="s">
        <v>16</v>
      </c>
      <c r="B14" s="130">
        <v>905</v>
      </c>
      <c r="C14" s="157">
        <v>804</v>
      </c>
      <c r="D14" s="157">
        <v>877</v>
      </c>
      <c r="E14" s="157" t="s">
        <v>1</v>
      </c>
      <c r="F14" s="157" t="s">
        <v>1</v>
      </c>
      <c r="G14" s="82" t="s">
        <v>1</v>
      </c>
      <c r="H14" s="82">
        <f>+D14-C14</f>
        <v>73</v>
      </c>
      <c r="I14" s="153"/>
      <c r="J14" s="155"/>
      <c r="K14" s="155"/>
    </row>
    <row r="15" spans="1:11" ht="12.75" customHeight="1">
      <c r="A15" s="156" t="s">
        <v>26</v>
      </c>
      <c r="B15" s="132">
        <v>126</v>
      </c>
      <c r="C15" s="158">
        <v>126</v>
      </c>
      <c r="D15" s="132">
        <v>175</v>
      </c>
      <c r="E15" s="132" t="s">
        <v>1</v>
      </c>
      <c r="F15" s="132" t="s">
        <v>1</v>
      </c>
      <c r="G15" s="82" t="s">
        <v>1</v>
      </c>
      <c r="H15" s="82">
        <f>+D15-C15</f>
        <v>49</v>
      </c>
      <c r="I15" s="153"/>
      <c r="J15" s="155"/>
      <c r="K15" s="155"/>
    </row>
    <row r="16" spans="1:11" ht="12.75" customHeight="1">
      <c r="A16" s="156" t="s">
        <v>27</v>
      </c>
      <c r="B16" s="132">
        <v>584.3</v>
      </c>
      <c r="C16" s="158">
        <v>504.3</v>
      </c>
      <c r="D16" s="132">
        <v>602</v>
      </c>
      <c r="E16" s="132" t="s">
        <v>1</v>
      </c>
      <c r="F16" s="132" t="s">
        <v>1</v>
      </c>
      <c r="G16" s="82" t="s">
        <v>1</v>
      </c>
      <c r="H16" s="82">
        <f>+D16-C16</f>
        <v>97.69999999999999</v>
      </c>
      <c r="I16" s="153"/>
      <c r="J16" s="155"/>
      <c r="K16" s="155"/>
    </row>
    <row r="17" spans="1:11" ht="12.75" customHeight="1">
      <c r="A17" s="156" t="s">
        <v>28</v>
      </c>
      <c r="B17" s="132">
        <v>151.05</v>
      </c>
      <c r="C17" s="158">
        <v>130.05</v>
      </c>
      <c r="D17" s="132">
        <v>100</v>
      </c>
      <c r="E17" s="132" t="s">
        <v>1</v>
      </c>
      <c r="F17" s="132" t="s">
        <v>1</v>
      </c>
      <c r="G17" s="82" t="s">
        <v>1</v>
      </c>
      <c r="H17" s="82">
        <f>+D17-C17</f>
        <v>-30.05000000000001</v>
      </c>
      <c r="I17" s="153"/>
      <c r="J17" s="155"/>
      <c r="K17" s="155"/>
    </row>
    <row r="18" spans="1:11" ht="12.75" customHeight="1">
      <c r="A18" s="156" t="s">
        <v>29</v>
      </c>
      <c r="B18" s="132">
        <v>28.6</v>
      </c>
      <c r="C18" s="158">
        <v>28.6</v>
      </c>
      <c r="D18" s="132" t="s">
        <v>1</v>
      </c>
      <c r="E18" s="132" t="s">
        <v>1</v>
      </c>
      <c r="F18" s="132" t="s">
        <v>1</v>
      </c>
      <c r="G18" s="82" t="s">
        <v>1</v>
      </c>
      <c r="H18" s="82">
        <f>-C18</f>
        <v>-28.6</v>
      </c>
      <c r="I18" s="153"/>
      <c r="J18" s="155"/>
      <c r="K18" s="155"/>
    </row>
    <row r="19" spans="1:11" ht="12.75" customHeight="1">
      <c r="A19" s="156" t="s">
        <v>30</v>
      </c>
      <c r="B19" s="132">
        <v>15.05</v>
      </c>
      <c r="C19" s="132">
        <v>15.05</v>
      </c>
      <c r="D19" s="132" t="s">
        <v>1</v>
      </c>
      <c r="E19" s="132" t="s">
        <v>1</v>
      </c>
      <c r="F19" s="132" t="s">
        <v>1</v>
      </c>
      <c r="G19" s="82" t="s">
        <v>1</v>
      </c>
      <c r="H19" s="82">
        <f>-C19</f>
        <v>-15.05</v>
      </c>
      <c r="I19" s="153"/>
      <c r="J19" s="155"/>
      <c r="K19" s="155"/>
    </row>
    <row r="20" spans="1:11" ht="12.75" customHeight="1">
      <c r="A20" s="156" t="s">
        <v>69</v>
      </c>
      <c r="B20" s="132" t="s">
        <v>1</v>
      </c>
      <c r="C20" s="158" t="s">
        <v>1</v>
      </c>
      <c r="D20" s="132" t="s">
        <v>1</v>
      </c>
      <c r="E20" s="132" t="s">
        <v>1</v>
      </c>
      <c r="F20" s="132" t="s">
        <v>1</v>
      </c>
      <c r="G20" s="82" t="s">
        <v>1</v>
      </c>
      <c r="H20" s="82" t="s">
        <v>1</v>
      </c>
      <c r="I20" s="153"/>
      <c r="J20" s="155"/>
      <c r="K20" s="155"/>
    </row>
    <row r="21" spans="1:11" ht="12.75" customHeight="1">
      <c r="A21" s="156" t="s">
        <v>70</v>
      </c>
      <c r="B21" s="132" t="s">
        <v>1</v>
      </c>
      <c r="C21" s="158" t="s">
        <v>1</v>
      </c>
      <c r="D21" s="132" t="s">
        <v>1</v>
      </c>
      <c r="E21" s="132" t="s">
        <v>1</v>
      </c>
      <c r="F21" s="132" t="s">
        <v>1</v>
      </c>
      <c r="G21" s="82" t="s">
        <v>1</v>
      </c>
      <c r="H21" s="82" t="s">
        <v>1</v>
      </c>
      <c r="I21" s="153"/>
      <c r="J21" s="155"/>
      <c r="K21" s="155"/>
    </row>
    <row r="22" spans="1:11" ht="12.75" customHeight="1">
      <c r="A22" s="156" t="s">
        <v>71</v>
      </c>
      <c r="B22" s="132" t="s">
        <v>1</v>
      </c>
      <c r="C22" s="158" t="s">
        <v>1</v>
      </c>
      <c r="D22" s="132" t="s">
        <v>1</v>
      </c>
      <c r="E22" s="132" t="s">
        <v>1</v>
      </c>
      <c r="F22" s="132" t="s">
        <v>1</v>
      </c>
      <c r="G22" s="82" t="s">
        <v>1</v>
      </c>
      <c r="H22" s="82" t="s">
        <v>1</v>
      </c>
      <c r="I22" s="153"/>
      <c r="J22" s="155"/>
      <c r="K22" s="155"/>
    </row>
    <row r="23" spans="1:11" ht="12.75" customHeight="1">
      <c r="A23" s="154" t="s">
        <v>17</v>
      </c>
      <c r="B23" s="157">
        <v>69.1229</v>
      </c>
      <c r="C23" s="157">
        <v>50.5589</v>
      </c>
      <c r="D23" s="157">
        <v>360.0077</v>
      </c>
      <c r="E23" s="157">
        <v>33.0801</v>
      </c>
      <c r="F23" s="157">
        <v>7.565</v>
      </c>
      <c r="G23" s="82">
        <f>F23-E23</f>
        <v>-25.5151</v>
      </c>
      <c r="H23" s="82">
        <f>+D23-C23</f>
        <v>309.4488</v>
      </c>
      <c r="I23" s="159"/>
      <c r="J23" s="155"/>
      <c r="K23" s="155"/>
    </row>
    <row r="24" spans="1:11" ht="12.75" customHeight="1">
      <c r="A24" s="156" t="s">
        <v>26</v>
      </c>
      <c r="B24" s="132">
        <v>4</v>
      </c>
      <c r="C24" s="158">
        <v>4</v>
      </c>
      <c r="D24" s="132">
        <v>39.6796</v>
      </c>
      <c r="E24" s="132">
        <v>24.1244</v>
      </c>
      <c r="F24" s="132" t="s">
        <v>1</v>
      </c>
      <c r="G24" s="82">
        <f>-E24</f>
        <v>-24.1244</v>
      </c>
      <c r="H24" s="82">
        <f>D24-C24</f>
        <v>35.6796</v>
      </c>
      <c r="I24" s="159"/>
      <c r="J24" s="155"/>
      <c r="K24" s="155"/>
    </row>
    <row r="25" spans="1:11" ht="12.75" customHeight="1">
      <c r="A25" s="156" t="s">
        <v>27</v>
      </c>
      <c r="B25" s="132">
        <v>28.4445</v>
      </c>
      <c r="C25" s="158">
        <v>28.4445</v>
      </c>
      <c r="D25" s="132">
        <v>250.173</v>
      </c>
      <c r="E25" s="132">
        <v>8.9557</v>
      </c>
      <c r="F25" s="132">
        <v>7.565</v>
      </c>
      <c r="G25" s="82">
        <f>F25-E25</f>
        <v>-1.3906999999999998</v>
      </c>
      <c r="H25" s="82">
        <f>D25-C25</f>
        <v>221.7285</v>
      </c>
      <c r="I25" s="159"/>
      <c r="J25" s="155"/>
      <c r="K25" s="155"/>
    </row>
    <row r="26" spans="1:11" ht="12.75" customHeight="1">
      <c r="A26" s="156" t="s">
        <v>28</v>
      </c>
      <c r="B26" s="132" t="s">
        <v>1</v>
      </c>
      <c r="C26" s="158" t="s">
        <v>1</v>
      </c>
      <c r="D26" s="132">
        <v>46.8051</v>
      </c>
      <c r="E26" s="132" t="s">
        <v>1</v>
      </c>
      <c r="F26" s="132" t="s">
        <v>1</v>
      </c>
      <c r="G26" s="82" t="s">
        <v>1</v>
      </c>
      <c r="H26" s="82">
        <f>D26</f>
        <v>46.8051</v>
      </c>
      <c r="I26" s="159"/>
      <c r="J26" s="155"/>
      <c r="K26" s="155"/>
    </row>
    <row r="27" spans="1:11" ht="12.75" customHeight="1">
      <c r="A27" s="156" t="s">
        <v>29</v>
      </c>
      <c r="B27" s="132" t="s">
        <v>1</v>
      </c>
      <c r="C27" s="158" t="s">
        <v>1</v>
      </c>
      <c r="D27" s="132">
        <v>23.35</v>
      </c>
      <c r="E27" s="132" t="s">
        <v>1</v>
      </c>
      <c r="F27" s="132" t="s">
        <v>1</v>
      </c>
      <c r="G27" s="82" t="s">
        <v>1</v>
      </c>
      <c r="H27" s="82">
        <f>D27</f>
        <v>23.35</v>
      </c>
      <c r="I27" s="159"/>
      <c r="J27" s="155"/>
      <c r="K27" s="155"/>
    </row>
    <row r="28" spans="1:11" ht="12.75" customHeight="1">
      <c r="A28" s="156" t="s">
        <v>30</v>
      </c>
      <c r="B28" s="132">
        <v>18.564</v>
      </c>
      <c r="C28" s="158" t="s">
        <v>1</v>
      </c>
      <c r="D28" s="132" t="s">
        <v>1</v>
      </c>
      <c r="E28" s="132" t="s">
        <v>1</v>
      </c>
      <c r="F28" s="132" t="s">
        <v>1</v>
      </c>
      <c r="G28" s="82" t="s">
        <v>1</v>
      </c>
      <c r="H28" s="82" t="s">
        <v>1</v>
      </c>
      <c r="I28" s="159"/>
      <c r="J28" s="155"/>
      <c r="K28" s="155"/>
    </row>
    <row r="29" spans="1:11" ht="12.75" customHeight="1">
      <c r="A29" s="156" t="s">
        <v>69</v>
      </c>
      <c r="B29" s="132" t="s">
        <v>1</v>
      </c>
      <c r="C29" s="158" t="s">
        <v>1</v>
      </c>
      <c r="D29" s="132" t="s">
        <v>1</v>
      </c>
      <c r="E29" s="132" t="s">
        <v>1</v>
      </c>
      <c r="F29" s="132" t="s">
        <v>1</v>
      </c>
      <c r="G29" s="82" t="s">
        <v>1</v>
      </c>
      <c r="H29" s="82" t="s">
        <v>1</v>
      </c>
      <c r="I29" s="159"/>
      <c r="J29" s="155"/>
      <c r="K29" s="155"/>
    </row>
    <row r="30" spans="1:11" ht="12.75" customHeight="1">
      <c r="A30" s="156" t="s">
        <v>70</v>
      </c>
      <c r="B30" s="132">
        <v>18.1144</v>
      </c>
      <c r="C30" s="158" t="s">
        <v>1</v>
      </c>
      <c r="D30" s="132" t="s">
        <v>1</v>
      </c>
      <c r="E30" s="132" t="s">
        <v>1</v>
      </c>
      <c r="F30" s="132" t="s">
        <v>1</v>
      </c>
      <c r="G30" s="82" t="s">
        <v>1</v>
      </c>
      <c r="H30" s="82" t="s">
        <v>1</v>
      </c>
      <c r="I30" s="159"/>
      <c r="J30" s="155"/>
      <c r="K30" s="155"/>
    </row>
    <row r="31" spans="1:11" ht="12.75" customHeight="1">
      <c r="A31" s="156" t="s">
        <v>71</v>
      </c>
      <c r="B31" s="132" t="s">
        <v>1</v>
      </c>
      <c r="C31" s="158" t="s">
        <v>1</v>
      </c>
      <c r="D31" s="132" t="s">
        <v>1</v>
      </c>
      <c r="E31" s="132" t="s">
        <v>1</v>
      </c>
      <c r="F31" s="132" t="s">
        <v>1</v>
      </c>
      <c r="G31" s="82" t="s">
        <v>1</v>
      </c>
      <c r="H31" s="82" t="s">
        <v>1</v>
      </c>
      <c r="I31" s="159"/>
      <c r="J31" s="155"/>
      <c r="K31" s="155"/>
    </row>
    <row r="32" spans="1:11" ht="1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5" customHeight="1">
      <c r="A33" s="45" t="s">
        <v>77</v>
      </c>
      <c r="B33" s="97"/>
      <c r="C33" s="97"/>
      <c r="D33" s="97"/>
      <c r="E33" s="97"/>
      <c r="F33" s="97"/>
      <c r="G33" s="153"/>
      <c r="H33" s="97"/>
      <c r="I33" s="97"/>
      <c r="J33" s="97"/>
      <c r="K33" s="97"/>
    </row>
    <row r="34" spans="1:11" ht="12.75" customHeight="1">
      <c r="A34" s="57" t="s">
        <v>7</v>
      </c>
      <c r="B34" s="97"/>
      <c r="C34" s="97"/>
      <c r="D34" s="97"/>
      <c r="E34" s="97"/>
      <c r="F34" s="97"/>
      <c r="G34" s="153"/>
      <c r="H34" s="97"/>
      <c r="I34" s="97"/>
      <c r="J34" s="97"/>
      <c r="K34" s="97"/>
    </row>
    <row r="35" spans="1:11" ht="31.5" customHeight="1">
      <c r="A35" s="98"/>
      <c r="B35" s="160" t="s">
        <v>101</v>
      </c>
      <c r="C35" s="62">
        <v>40787</v>
      </c>
      <c r="D35" s="62">
        <v>40817</v>
      </c>
      <c r="E35" s="62" t="s">
        <v>108</v>
      </c>
      <c r="F35" s="62">
        <v>41153</v>
      </c>
      <c r="G35" s="62">
        <v>41183</v>
      </c>
      <c r="H35" s="80" t="s">
        <v>2</v>
      </c>
      <c r="I35" s="80" t="s">
        <v>46</v>
      </c>
      <c r="J35" s="97"/>
      <c r="K35" s="97"/>
    </row>
    <row r="36" spans="1:14" ht="12.75" customHeight="1">
      <c r="A36" s="161" t="s">
        <v>102</v>
      </c>
      <c r="B36" s="152">
        <v>34065.042</v>
      </c>
      <c r="C36" s="152">
        <v>38384.582</v>
      </c>
      <c r="D36" s="152">
        <v>37952.442</v>
      </c>
      <c r="E36" s="152">
        <v>38675.282</v>
      </c>
      <c r="F36" s="152">
        <v>50832.77195539</v>
      </c>
      <c r="G36" s="152">
        <v>51428.63458491999</v>
      </c>
      <c r="H36" s="162">
        <f>G36/F36-1</f>
        <v>0.011722017246136307</v>
      </c>
      <c r="I36" s="162">
        <f>G36/E36-1</f>
        <v>0.3297546113540941</v>
      </c>
      <c r="J36" s="153"/>
      <c r="K36" s="153"/>
      <c r="L36" s="6"/>
      <c r="M36" s="30"/>
      <c r="N36" s="30"/>
    </row>
    <row r="37" spans="1:14" ht="12.75" customHeight="1">
      <c r="A37" s="144" t="s">
        <v>56</v>
      </c>
      <c r="B37" s="163">
        <v>16331.38</v>
      </c>
      <c r="C37" s="163">
        <v>18252.146</v>
      </c>
      <c r="D37" s="163">
        <v>17595.464</v>
      </c>
      <c r="E37" s="163">
        <v>16882.454</v>
      </c>
      <c r="F37" s="163">
        <v>24914.52145915</v>
      </c>
      <c r="G37" s="163">
        <v>25666.947092609997</v>
      </c>
      <c r="H37" s="162">
        <f aca="true" t="shared" si="0" ref="H37:H49">G37/F37-1</f>
        <v>0.030200284388109955</v>
      </c>
      <c r="I37" s="162">
        <f aca="true" t="shared" si="1" ref="I37:I49">G37/E37-1</f>
        <v>0.5203327130410067</v>
      </c>
      <c r="J37" s="164"/>
      <c r="K37" s="153"/>
      <c r="L37" s="6"/>
      <c r="M37" s="30"/>
      <c r="N37" s="30"/>
    </row>
    <row r="38" spans="1:14" ht="12.75" customHeight="1">
      <c r="A38" s="144" t="s">
        <v>57</v>
      </c>
      <c r="B38" s="163">
        <v>11233.951</v>
      </c>
      <c r="C38" s="163">
        <v>13792.262</v>
      </c>
      <c r="D38" s="163">
        <v>13734.513</v>
      </c>
      <c r="E38" s="163">
        <v>15214.801</v>
      </c>
      <c r="F38" s="163">
        <v>18801.14992327</v>
      </c>
      <c r="G38" s="163">
        <v>19046.371322889998</v>
      </c>
      <c r="H38" s="162">
        <f t="shared" si="0"/>
        <v>0.013042893685800028</v>
      </c>
      <c r="I38" s="162">
        <f t="shared" si="1"/>
        <v>0.2518317737372968</v>
      </c>
      <c r="J38" s="165"/>
      <c r="K38" s="153"/>
      <c r="L38" s="6"/>
      <c r="M38" s="30"/>
      <c r="N38" s="30"/>
    </row>
    <row r="39" spans="1:14" ht="12.75" customHeight="1">
      <c r="A39" s="144" t="s">
        <v>58</v>
      </c>
      <c r="B39" s="163">
        <v>4695.701</v>
      </c>
      <c r="C39" s="163">
        <v>4499.374</v>
      </c>
      <c r="D39" s="163">
        <v>4695.088</v>
      </c>
      <c r="E39" s="163">
        <v>4763.601</v>
      </c>
      <c r="F39" s="163">
        <v>5026.74956196</v>
      </c>
      <c r="G39" s="163">
        <v>4575.817597679999</v>
      </c>
      <c r="H39" s="162">
        <f t="shared" si="0"/>
        <v>-0.08970647109464835</v>
      </c>
      <c r="I39" s="162">
        <f t="shared" si="1"/>
        <v>-0.03942047252068348</v>
      </c>
      <c r="J39" s="165"/>
      <c r="K39" s="153"/>
      <c r="L39" s="6"/>
      <c r="M39" s="30"/>
      <c r="N39" s="30"/>
    </row>
    <row r="40" spans="1:14" ht="12.75" customHeight="1">
      <c r="A40" s="144" t="s">
        <v>59</v>
      </c>
      <c r="B40" s="163">
        <v>1804.01</v>
      </c>
      <c r="C40" s="163">
        <v>1840.8</v>
      </c>
      <c r="D40" s="163">
        <v>1927.377</v>
      </c>
      <c r="E40" s="163">
        <v>1814.426</v>
      </c>
      <c r="F40" s="163">
        <v>2090.35101101</v>
      </c>
      <c r="G40" s="163">
        <v>2139.49857174</v>
      </c>
      <c r="H40" s="162">
        <f t="shared" si="0"/>
        <v>0.02351163056880723</v>
      </c>
      <c r="I40" s="162">
        <f t="shared" si="1"/>
        <v>0.17916000527990672</v>
      </c>
      <c r="J40" s="165"/>
      <c r="K40" s="153"/>
      <c r="L40" s="6"/>
      <c r="M40" s="30"/>
      <c r="N40" s="30"/>
    </row>
    <row r="41" spans="1:14" ht="12.75" customHeight="1">
      <c r="A41" s="166" t="s">
        <v>63</v>
      </c>
      <c r="B41" s="167">
        <v>16330.158</v>
      </c>
      <c r="C41" s="152">
        <v>18546.946</v>
      </c>
      <c r="D41" s="152">
        <v>18873.207</v>
      </c>
      <c r="E41" s="152">
        <v>19298.968</v>
      </c>
      <c r="F41" s="152">
        <v>24833.029923590002</v>
      </c>
      <c r="G41" s="152">
        <v>25294.59203331</v>
      </c>
      <c r="H41" s="162">
        <f t="shared" si="0"/>
        <v>0.01858662076839601</v>
      </c>
      <c r="I41" s="162">
        <f t="shared" si="1"/>
        <v>0.3106707070196706</v>
      </c>
      <c r="J41" s="164"/>
      <c r="K41" s="153"/>
      <c r="L41" s="6"/>
      <c r="M41" s="6"/>
      <c r="N41" s="6"/>
    </row>
    <row r="42" spans="1:13" ht="12.75" customHeight="1">
      <c r="A42" s="144" t="s">
        <v>56</v>
      </c>
      <c r="B42" s="163">
        <v>7325.222</v>
      </c>
      <c r="C42" s="163">
        <v>7917.444</v>
      </c>
      <c r="D42" s="163">
        <v>7945.3</v>
      </c>
      <c r="E42" s="163">
        <v>7373.288</v>
      </c>
      <c r="F42" s="163">
        <v>11147.99951461</v>
      </c>
      <c r="G42" s="163">
        <v>11972.222789219999</v>
      </c>
      <c r="H42" s="162">
        <f t="shared" si="0"/>
        <v>0.07393463495668562</v>
      </c>
      <c r="I42" s="162">
        <f t="shared" si="1"/>
        <v>0.6237291679397305</v>
      </c>
      <c r="J42" s="164"/>
      <c r="K42" s="153"/>
      <c r="L42" s="6"/>
      <c r="M42" s="6"/>
    </row>
    <row r="43" spans="1:14" ht="12.75" customHeight="1">
      <c r="A43" s="144" t="s">
        <v>57</v>
      </c>
      <c r="B43" s="163">
        <v>4848.221</v>
      </c>
      <c r="C43" s="163">
        <v>6428.268</v>
      </c>
      <c r="D43" s="163">
        <v>6442.34</v>
      </c>
      <c r="E43" s="163">
        <v>7404.83</v>
      </c>
      <c r="F43" s="163">
        <v>9192.38429743</v>
      </c>
      <c r="G43" s="163">
        <v>9207.23745854</v>
      </c>
      <c r="H43" s="162">
        <f t="shared" si="0"/>
        <v>0.001615811592445171</v>
      </c>
      <c r="I43" s="162">
        <f t="shared" si="1"/>
        <v>0.24340970130847017</v>
      </c>
      <c r="J43" s="164"/>
      <c r="K43" s="153"/>
      <c r="L43" s="6"/>
      <c r="M43" s="6"/>
      <c r="N43" s="6"/>
    </row>
    <row r="44" spans="1:15" ht="12.75" customHeight="1">
      <c r="A44" s="144" t="s">
        <v>58</v>
      </c>
      <c r="B44" s="163">
        <v>3943.059</v>
      </c>
      <c r="C44" s="163">
        <v>3936.909</v>
      </c>
      <c r="D44" s="163">
        <v>4249.607</v>
      </c>
      <c r="E44" s="163">
        <v>4349.468</v>
      </c>
      <c r="F44" s="163">
        <v>4264.88569973</v>
      </c>
      <c r="G44" s="163">
        <v>3898.9706059600003</v>
      </c>
      <c r="H44" s="162">
        <f t="shared" si="0"/>
        <v>-0.08579716305015272</v>
      </c>
      <c r="I44" s="162">
        <f t="shared" si="1"/>
        <v>-0.10357528645802194</v>
      </c>
      <c r="J44" s="165"/>
      <c r="K44" s="153"/>
      <c r="L44" s="6"/>
      <c r="M44" s="6"/>
      <c r="N44" s="6"/>
      <c r="O44" s="6"/>
    </row>
    <row r="45" spans="1:15" ht="12.75" customHeight="1">
      <c r="A45" s="144" t="s">
        <v>59</v>
      </c>
      <c r="B45" s="163">
        <v>213.656</v>
      </c>
      <c r="C45" s="163">
        <v>264.325</v>
      </c>
      <c r="D45" s="163">
        <v>235.96</v>
      </c>
      <c r="E45" s="163">
        <v>171.382</v>
      </c>
      <c r="F45" s="163">
        <v>227.76041182</v>
      </c>
      <c r="G45" s="163">
        <v>216.16117959000002</v>
      </c>
      <c r="H45" s="162">
        <f t="shared" si="0"/>
        <v>-0.05092734131147825</v>
      </c>
      <c r="I45" s="162">
        <f t="shared" si="1"/>
        <v>0.26128286278605684</v>
      </c>
      <c r="J45" s="164"/>
      <c r="K45" s="153"/>
      <c r="L45" s="6"/>
      <c r="M45" s="6"/>
      <c r="N45" s="6"/>
      <c r="O45" s="6"/>
    </row>
    <row r="46" spans="1:15" ht="12.75" customHeight="1">
      <c r="A46" s="166" t="s">
        <v>64</v>
      </c>
      <c r="B46" s="167">
        <v>17734.884000000002</v>
      </c>
      <c r="C46" s="167">
        <f aca="true" t="shared" si="2" ref="C46:G50">+C36-C41</f>
        <v>19837.636000000002</v>
      </c>
      <c r="D46" s="167">
        <f t="shared" si="2"/>
        <v>19079.235000000004</v>
      </c>
      <c r="E46" s="167">
        <f t="shared" si="2"/>
        <v>19376.314</v>
      </c>
      <c r="F46" s="167">
        <f t="shared" si="2"/>
        <v>25999.7420318</v>
      </c>
      <c r="G46" s="167">
        <f t="shared" si="2"/>
        <v>26134.042551609993</v>
      </c>
      <c r="H46" s="162">
        <f t="shared" si="0"/>
        <v>0.005165455858974655</v>
      </c>
      <c r="I46" s="162">
        <f t="shared" si="1"/>
        <v>0.34876233692383374</v>
      </c>
      <c r="J46" s="164"/>
      <c r="K46" s="153"/>
      <c r="L46" s="6"/>
      <c r="M46" s="6"/>
      <c r="N46" s="6"/>
      <c r="O46" s="6"/>
    </row>
    <row r="47" spans="1:15" ht="12.75" customHeight="1">
      <c r="A47" s="144" t="s">
        <v>56</v>
      </c>
      <c r="B47" s="163">
        <v>9006.158</v>
      </c>
      <c r="C47" s="163">
        <f t="shared" si="2"/>
        <v>10334.702000000001</v>
      </c>
      <c r="D47" s="163">
        <f t="shared" si="2"/>
        <v>9650.164</v>
      </c>
      <c r="E47" s="163">
        <f t="shared" si="2"/>
        <v>9509.166000000001</v>
      </c>
      <c r="F47" s="163">
        <f t="shared" si="2"/>
        <v>13766.521944540002</v>
      </c>
      <c r="G47" s="163">
        <f t="shared" si="2"/>
        <v>13694.724303389998</v>
      </c>
      <c r="H47" s="162">
        <f t="shared" si="0"/>
        <v>-0.005215379849699775</v>
      </c>
      <c r="I47" s="162">
        <f t="shared" si="1"/>
        <v>0.4401603992810721</v>
      </c>
      <c r="J47" s="168"/>
      <c r="K47" s="153"/>
      <c r="L47" s="6"/>
      <c r="M47" s="6"/>
      <c r="N47" s="6"/>
      <c r="O47" s="6"/>
    </row>
    <row r="48" spans="1:15" ht="12.75" customHeight="1">
      <c r="A48" s="144" t="s">
        <v>57</v>
      </c>
      <c r="B48" s="163">
        <v>6385.73</v>
      </c>
      <c r="C48" s="163">
        <f t="shared" si="2"/>
        <v>7363.994000000001</v>
      </c>
      <c r="D48" s="163">
        <f t="shared" si="2"/>
        <v>7292.173000000001</v>
      </c>
      <c r="E48" s="163">
        <f t="shared" si="2"/>
        <v>7809.971</v>
      </c>
      <c r="F48" s="163">
        <f t="shared" si="2"/>
        <v>9608.76562584</v>
      </c>
      <c r="G48" s="163">
        <f t="shared" si="2"/>
        <v>9839.133864349998</v>
      </c>
      <c r="H48" s="162">
        <f t="shared" si="0"/>
        <v>0.023974800456209477</v>
      </c>
      <c r="I48" s="162">
        <f t="shared" si="1"/>
        <v>0.25981695250212833</v>
      </c>
      <c r="J48" s="168"/>
      <c r="K48" s="153"/>
      <c r="L48" s="6"/>
      <c r="M48" s="6"/>
      <c r="N48" s="6"/>
      <c r="O48" s="6"/>
    </row>
    <row r="49" spans="1:14" ht="12.75" customHeight="1">
      <c r="A49" s="144" t="s">
        <v>58</v>
      </c>
      <c r="B49" s="163">
        <v>752.6419999999998</v>
      </c>
      <c r="C49" s="163">
        <f t="shared" si="2"/>
        <v>562.4649999999997</v>
      </c>
      <c r="D49" s="163">
        <f t="shared" si="2"/>
        <v>445.48099999999977</v>
      </c>
      <c r="E49" s="163">
        <f t="shared" si="2"/>
        <v>414.1329999999998</v>
      </c>
      <c r="F49" s="163">
        <f t="shared" si="2"/>
        <v>761.8638622300004</v>
      </c>
      <c r="G49" s="163">
        <f t="shared" si="2"/>
        <v>676.8469917199991</v>
      </c>
      <c r="H49" s="162">
        <f t="shared" si="0"/>
        <v>-0.11159063282139958</v>
      </c>
      <c r="I49" s="162">
        <f t="shared" si="1"/>
        <v>0.6343710636920974</v>
      </c>
      <c r="J49" s="168"/>
      <c r="K49" s="153"/>
      <c r="L49" s="6"/>
      <c r="M49" s="6"/>
      <c r="N49" s="6"/>
    </row>
    <row r="50" spans="1:14" ht="12.75" customHeight="1">
      <c r="A50" s="144" t="s">
        <v>59</v>
      </c>
      <c r="B50" s="163">
        <v>1590.354</v>
      </c>
      <c r="C50" s="163">
        <f t="shared" si="2"/>
        <v>1576.475</v>
      </c>
      <c r="D50" s="163">
        <f t="shared" si="2"/>
        <v>1691.417</v>
      </c>
      <c r="E50" s="163">
        <f t="shared" si="2"/>
        <v>1643.0439999999999</v>
      </c>
      <c r="F50" s="163">
        <f t="shared" si="2"/>
        <v>1862.5905991900001</v>
      </c>
      <c r="G50" s="163">
        <f t="shared" si="2"/>
        <v>1923.33739215</v>
      </c>
      <c r="H50" s="162">
        <f>G50/F50-1</f>
        <v>0.03261414128602236</v>
      </c>
      <c r="I50" s="162">
        <f>G50/E50-1</f>
        <v>0.17059396592544096</v>
      </c>
      <c r="J50" s="168"/>
      <c r="K50" s="168"/>
      <c r="M50" s="6"/>
      <c r="N50" s="6"/>
    </row>
    <row r="51" spans="1:14" ht="12.75" customHeight="1">
      <c r="A51" s="144"/>
      <c r="B51" s="163"/>
      <c r="C51" s="163"/>
      <c r="D51" s="163"/>
      <c r="E51" s="163"/>
      <c r="F51" s="163"/>
      <c r="G51" s="163"/>
      <c r="H51" s="102"/>
      <c r="I51" s="102"/>
      <c r="J51" s="163"/>
      <c r="K51" s="152"/>
      <c r="L51" s="28"/>
      <c r="M51" s="6"/>
      <c r="N51" s="6"/>
    </row>
    <row r="52" spans="1:14" ht="12.75" customHeight="1">
      <c r="A52" s="169"/>
      <c r="B52" s="170"/>
      <c r="C52" s="170"/>
      <c r="D52" s="170"/>
      <c r="E52" s="170"/>
      <c r="F52" s="170"/>
      <c r="G52" s="170"/>
      <c r="H52" s="169"/>
      <c r="I52" s="97"/>
      <c r="J52" s="171"/>
      <c r="K52" s="97"/>
      <c r="L52" s="28"/>
      <c r="M52" s="6"/>
      <c r="N52" s="6"/>
    </row>
    <row r="53" spans="1:14" ht="12.75" customHeight="1">
      <c r="A53" s="169"/>
      <c r="B53" s="170"/>
      <c r="C53" s="170"/>
      <c r="D53" s="170"/>
      <c r="E53" s="170"/>
      <c r="F53" s="170"/>
      <c r="G53" s="170"/>
      <c r="H53" s="169"/>
      <c r="I53" s="97"/>
      <c r="J53" s="171"/>
      <c r="K53" s="97"/>
      <c r="L53" s="28"/>
      <c r="M53" s="6"/>
      <c r="N53" s="6"/>
    </row>
    <row r="54" spans="1:14" ht="15.75" customHeight="1">
      <c r="A54" s="45" t="s">
        <v>78</v>
      </c>
      <c r="B54" s="45"/>
      <c r="C54" s="172"/>
      <c r="D54" s="172"/>
      <c r="E54" s="172"/>
      <c r="F54" s="172"/>
      <c r="G54" s="172"/>
      <c r="H54" s="97"/>
      <c r="I54" s="97"/>
      <c r="J54" s="97"/>
      <c r="K54" s="97"/>
      <c r="M54" s="6"/>
      <c r="N54" s="6"/>
    </row>
    <row r="55" spans="1:14" ht="12.75" customHeight="1">
      <c r="A55" s="57" t="s">
        <v>7</v>
      </c>
      <c r="B55" s="57"/>
      <c r="C55" s="57"/>
      <c r="D55" s="57"/>
      <c r="E55" s="57"/>
      <c r="F55" s="97"/>
      <c r="G55" s="97"/>
      <c r="H55" s="97"/>
      <c r="I55" s="97"/>
      <c r="J55" s="97"/>
      <c r="K55" s="97"/>
      <c r="M55" s="6"/>
      <c r="N55" s="6"/>
    </row>
    <row r="56" spans="1:16" s="2" customFormat="1" ht="32.25" customHeight="1">
      <c r="A56" s="98"/>
      <c r="B56" s="160" t="s">
        <v>101</v>
      </c>
      <c r="C56" s="62">
        <v>40787</v>
      </c>
      <c r="D56" s="62">
        <v>40817</v>
      </c>
      <c r="E56" s="62" t="s">
        <v>108</v>
      </c>
      <c r="F56" s="62">
        <v>41153</v>
      </c>
      <c r="G56" s="62">
        <v>41183</v>
      </c>
      <c r="H56" s="80" t="s">
        <v>2</v>
      </c>
      <c r="I56" s="80" t="s">
        <v>46</v>
      </c>
      <c r="J56" s="173"/>
      <c r="K56" s="173"/>
      <c r="L56" s="23"/>
      <c r="M56" s="23"/>
      <c r="N56" s="23"/>
      <c r="O56" s="23"/>
      <c r="P56" s="23"/>
    </row>
    <row r="57" spans="1:16" ht="12.75" customHeight="1">
      <c r="A57" s="161" t="s">
        <v>19</v>
      </c>
      <c r="B57" s="152">
        <v>26381.954</v>
      </c>
      <c r="C57" s="152">
        <v>30053.477</v>
      </c>
      <c r="D57" s="152">
        <v>30544.051</v>
      </c>
      <c r="E57" s="152">
        <v>31217.212</v>
      </c>
      <c r="F57" s="152">
        <v>36135.26588752</v>
      </c>
      <c r="G57" s="152">
        <v>36215.88417949</v>
      </c>
      <c r="H57" s="162">
        <f>G57/F57-1</f>
        <v>0.0022310142181032333</v>
      </c>
      <c r="I57" s="162">
        <f>G57/E57-1</f>
        <v>0.16012551599707248</v>
      </c>
      <c r="J57" s="174"/>
      <c r="K57" s="174"/>
      <c r="L57" s="4"/>
      <c r="M57" s="4"/>
      <c r="N57" s="4"/>
      <c r="O57" s="4"/>
      <c r="P57" s="4"/>
    </row>
    <row r="58" spans="1:16" ht="12.75" customHeight="1">
      <c r="A58" s="144" t="s">
        <v>60</v>
      </c>
      <c r="B58" s="163">
        <v>16696.243</v>
      </c>
      <c r="C58" s="163">
        <v>19218.499</v>
      </c>
      <c r="D58" s="163">
        <v>19459.866</v>
      </c>
      <c r="E58" s="163">
        <v>19864.556</v>
      </c>
      <c r="F58" s="163">
        <v>22320.658161059997</v>
      </c>
      <c r="G58" s="163">
        <v>22263.0106278</v>
      </c>
      <c r="H58" s="162">
        <f aca="true" t="shared" si="3" ref="H58:H67">G58/F58-1</f>
        <v>-0.002582698630301583</v>
      </c>
      <c r="I58" s="162">
        <f aca="true" t="shared" si="4" ref="I58:I64">G58/E58-1</f>
        <v>0.12074040959183785</v>
      </c>
      <c r="J58" s="174"/>
      <c r="K58" s="174"/>
      <c r="L58" s="4"/>
      <c r="M58" s="4"/>
      <c r="N58" s="4"/>
      <c r="O58" s="4"/>
      <c r="P58" s="4"/>
    </row>
    <row r="59" spans="1:16" ht="12.75" customHeight="1">
      <c r="A59" s="144" t="s">
        <v>61</v>
      </c>
      <c r="B59" s="163">
        <v>9268.708</v>
      </c>
      <c r="C59" s="163">
        <v>10793.671</v>
      </c>
      <c r="D59" s="163">
        <v>11036.769</v>
      </c>
      <c r="E59" s="163">
        <v>11314.636</v>
      </c>
      <c r="F59" s="163">
        <v>13736.678490929999</v>
      </c>
      <c r="G59" s="163">
        <v>13876.81337091</v>
      </c>
      <c r="H59" s="162">
        <f t="shared" si="3"/>
        <v>0.010201511236688665</v>
      </c>
      <c r="I59" s="162">
        <f t="shared" si="4"/>
        <v>0.2264480599207963</v>
      </c>
      <c r="J59" s="174"/>
      <c r="K59" s="174"/>
      <c r="L59" s="4"/>
      <c r="M59" s="4"/>
      <c r="N59" s="4"/>
      <c r="O59" s="4"/>
      <c r="P59" s="4"/>
    </row>
    <row r="60" spans="1:16" ht="12.75" customHeight="1">
      <c r="A60" s="144" t="s">
        <v>62</v>
      </c>
      <c r="B60" s="163">
        <v>417.003</v>
      </c>
      <c r="C60" s="163">
        <v>41.31</v>
      </c>
      <c r="D60" s="163">
        <v>47.418</v>
      </c>
      <c r="E60" s="163">
        <v>38.021</v>
      </c>
      <c r="F60" s="163">
        <v>77.92923553</v>
      </c>
      <c r="G60" s="163">
        <v>76.06018078</v>
      </c>
      <c r="H60" s="162">
        <f t="shared" si="3"/>
        <v>-0.02398399955149677</v>
      </c>
      <c r="I60" s="162">
        <f>G60/E60-1</f>
        <v>1.0004781773230582</v>
      </c>
      <c r="J60" s="174"/>
      <c r="K60" s="174"/>
      <c r="L60" s="4"/>
      <c r="M60" s="4"/>
      <c r="N60" s="4"/>
      <c r="O60" s="4"/>
      <c r="P60" s="4"/>
    </row>
    <row r="61" spans="1:16" ht="12.75" customHeight="1">
      <c r="A61" s="166" t="s">
        <v>63</v>
      </c>
      <c r="B61" s="152">
        <v>11665.144</v>
      </c>
      <c r="C61" s="152">
        <v>14212.548</v>
      </c>
      <c r="D61" s="152">
        <v>14226.922</v>
      </c>
      <c r="E61" s="152">
        <v>13969.178</v>
      </c>
      <c r="F61" s="152">
        <v>15822.18996759</v>
      </c>
      <c r="G61" s="152">
        <v>15664.30940491</v>
      </c>
      <c r="H61" s="162">
        <f t="shared" si="3"/>
        <v>-0.009978426690831155</v>
      </c>
      <c r="I61" s="162">
        <f t="shared" si="4"/>
        <v>0.12134797086199356</v>
      </c>
      <c r="J61" s="174"/>
      <c r="K61" s="97"/>
      <c r="M61" s="4"/>
      <c r="N61" s="4"/>
      <c r="P61" s="4"/>
    </row>
    <row r="62" spans="1:16" ht="12.75" customHeight="1">
      <c r="A62" s="144" t="s">
        <v>60</v>
      </c>
      <c r="B62" s="163">
        <v>7203.891</v>
      </c>
      <c r="C62" s="163">
        <v>8459.303</v>
      </c>
      <c r="D62" s="163">
        <v>8380.573</v>
      </c>
      <c r="E62" s="163">
        <v>7978.225</v>
      </c>
      <c r="F62" s="163">
        <v>8578.47189212</v>
      </c>
      <c r="G62" s="163">
        <v>8449.13698212</v>
      </c>
      <c r="H62" s="162">
        <f t="shared" si="3"/>
        <v>-0.01507668400928186</v>
      </c>
      <c r="I62" s="162">
        <f t="shared" si="4"/>
        <v>0.059024655499186895</v>
      </c>
      <c r="J62" s="174"/>
      <c r="K62" s="174"/>
      <c r="L62" s="4"/>
      <c r="M62" s="4"/>
      <c r="N62" s="4"/>
      <c r="P62" s="4"/>
    </row>
    <row r="63" spans="1:16" ht="12.75" customHeight="1">
      <c r="A63" s="144" t="s">
        <v>61</v>
      </c>
      <c r="B63" s="163">
        <v>4458.025</v>
      </c>
      <c r="C63" s="163">
        <v>5750.217</v>
      </c>
      <c r="D63" s="163">
        <v>5844.13</v>
      </c>
      <c r="E63" s="163">
        <v>5988.087</v>
      </c>
      <c r="F63" s="163">
        <v>7239.9586196400005</v>
      </c>
      <c r="G63" s="163">
        <v>7211.672766420002</v>
      </c>
      <c r="H63" s="162">
        <f t="shared" si="3"/>
        <v>-0.003906908133876286</v>
      </c>
      <c r="I63" s="162">
        <f t="shared" si="4"/>
        <v>0.20433667153132573</v>
      </c>
      <c r="J63" s="174"/>
      <c r="K63" s="174"/>
      <c r="L63" s="4"/>
      <c r="M63" s="33"/>
      <c r="N63" s="4"/>
      <c r="P63" s="4"/>
    </row>
    <row r="64" spans="1:16" ht="12.75" customHeight="1">
      <c r="A64" s="144" t="s">
        <v>62</v>
      </c>
      <c r="B64" s="163">
        <v>3.23</v>
      </c>
      <c r="C64" s="163">
        <v>3.029</v>
      </c>
      <c r="D64" s="163">
        <v>2.221</v>
      </c>
      <c r="E64" s="163">
        <v>2.867</v>
      </c>
      <c r="F64" s="163">
        <v>3.75945583</v>
      </c>
      <c r="G64" s="163">
        <v>3.49965637</v>
      </c>
      <c r="H64" s="162">
        <f t="shared" si="3"/>
        <v>-0.06910560244566033</v>
      </c>
      <c r="I64" s="162">
        <f t="shared" si="4"/>
        <v>0.22066842343913495</v>
      </c>
      <c r="J64" s="174"/>
      <c r="K64" s="174"/>
      <c r="L64" s="4"/>
      <c r="M64" s="33"/>
      <c r="N64" s="4"/>
      <c r="P64" s="4"/>
    </row>
    <row r="65" spans="1:16" ht="12.75" customHeight="1">
      <c r="A65" s="166" t="s">
        <v>64</v>
      </c>
      <c r="B65" s="152">
        <v>14716.810000000001</v>
      </c>
      <c r="C65" s="152">
        <f aca="true" t="shared" si="5" ref="C65:G68">+C57-C61</f>
        <v>15840.928999999998</v>
      </c>
      <c r="D65" s="152">
        <f t="shared" si="5"/>
        <v>16317.128999999999</v>
      </c>
      <c r="E65" s="152">
        <f t="shared" si="5"/>
        <v>17248.034</v>
      </c>
      <c r="F65" s="152">
        <f t="shared" si="5"/>
        <v>20313.07591993</v>
      </c>
      <c r="G65" s="152">
        <f t="shared" si="5"/>
        <v>20551.57477458</v>
      </c>
      <c r="H65" s="162">
        <f t="shared" si="3"/>
        <v>0.011741149178495336</v>
      </c>
      <c r="I65" s="162">
        <f>G65/E65-1</f>
        <v>0.1915314391530072</v>
      </c>
      <c r="J65" s="174"/>
      <c r="K65" s="174"/>
      <c r="L65" s="4"/>
      <c r="M65" s="33"/>
      <c r="N65" s="4"/>
      <c r="O65" s="4"/>
      <c r="P65" s="4"/>
    </row>
    <row r="66" spans="1:16" ht="12.75" customHeight="1">
      <c r="A66" s="144" t="s">
        <v>60</v>
      </c>
      <c r="B66" s="163">
        <v>9492.351999999999</v>
      </c>
      <c r="C66" s="163">
        <f t="shared" si="5"/>
        <v>10759.196</v>
      </c>
      <c r="D66" s="163">
        <f t="shared" si="5"/>
        <v>11079.293000000001</v>
      </c>
      <c r="E66" s="163">
        <f t="shared" si="5"/>
        <v>11886.331</v>
      </c>
      <c r="F66" s="163">
        <f t="shared" si="5"/>
        <v>13742.186268939997</v>
      </c>
      <c r="G66" s="163">
        <f t="shared" si="5"/>
        <v>13813.873645679998</v>
      </c>
      <c r="H66" s="162">
        <f t="shared" si="3"/>
        <v>0.0052165918389586174</v>
      </c>
      <c r="I66" s="162">
        <f>G66/E66-1</f>
        <v>0.16216464489168247</v>
      </c>
      <c r="J66" s="174"/>
      <c r="K66" s="174"/>
      <c r="L66" s="4"/>
      <c r="M66" s="33"/>
      <c r="N66" s="4"/>
      <c r="O66" s="4"/>
      <c r="P66" s="4"/>
    </row>
    <row r="67" spans="1:16" ht="12.75" customHeight="1">
      <c r="A67" s="144" t="s">
        <v>61</v>
      </c>
      <c r="B67" s="163">
        <v>4810.683000000001</v>
      </c>
      <c r="C67" s="163">
        <f t="shared" si="5"/>
        <v>5043.454000000001</v>
      </c>
      <c r="D67" s="163">
        <f t="shared" si="5"/>
        <v>5192.639</v>
      </c>
      <c r="E67" s="163">
        <f t="shared" si="5"/>
        <v>5326.549</v>
      </c>
      <c r="F67" s="163">
        <f t="shared" si="5"/>
        <v>6496.719871289998</v>
      </c>
      <c r="G67" s="163">
        <f t="shared" si="5"/>
        <v>6665.140604489999</v>
      </c>
      <c r="H67" s="162">
        <f t="shared" si="3"/>
        <v>0.025923964175256664</v>
      </c>
      <c r="I67" s="162">
        <f>G67/E67-1</f>
        <v>0.2513056022745681</v>
      </c>
      <c r="J67" s="174"/>
      <c r="K67" s="174"/>
      <c r="L67" s="4"/>
      <c r="M67" s="4"/>
      <c r="N67" s="4"/>
      <c r="O67" s="4"/>
      <c r="P67" s="4"/>
    </row>
    <row r="68" spans="1:16" ht="12.75" customHeight="1">
      <c r="A68" s="144" t="s">
        <v>62</v>
      </c>
      <c r="B68" s="163">
        <v>413.77299999999997</v>
      </c>
      <c r="C68" s="163">
        <f t="shared" si="5"/>
        <v>38.281000000000006</v>
      </c>
      <c r="D68" s="163">
        <f t="shared" si="5"/>
        <v>45.197</v>
      </c>
      <c r="E68" s="163">
        <f t="shared" si="5"/>
        <v>35.154</v>
      </c>
      <c r="F68" s="163">
        <f t="shared" si="5"/>
        <v>74.1697797</v>
      </c>
      <c r="G68" s="163">
        <f t="shared" si="5"/>
        <v>72.56052441</v>
      </c>
      <c r="H68" s="162">
        <f>G68/F68-1</f>
        <v>-0.021696913439800958</v>
      </c>
      <c r="I68" s="162">
        <f>G68/E68-1</f>
        <v>1.0640759062980027</v>
      </c>
      <c r="J68" s="174"/>
      <c r="K68" s="174"/>
      <c r="L68" s="4"/>
      <c r="M68" s="4"/>
      <c r="N68" s="4"/>
      <c r="O68" s="4"/>
      <c r="P68" s="4"/>
    </row>
    <row r="69" spans="1:19" ht="12" customHeight="1">
      <c r="A69" s="97"/>
      <c r="B69" s="153"/>
      <c r="C69" s="153"/>
      <c r="D69" s="153"/>
      <c r="E69" s="153"/>
      <c r="F69" s="153"/>
      <c r="G69" s="153"/>
      <c r="H69" s="175"/>
      <c r="I69" s="169"/>
      <c r="J69" s="97"/>
      <c r="K69" s="117"/>
      <c r="L69" s="33"/>
      <c r="M69" s="29"/>
      <c r="N69" s="24"/>
      <c r="O69" s="4"/>
      <c r="P69" s="4"/>
      <c r="Q69" s="4"/>
      <c r="R69" s="4"/>
      <c r="S69" s="4"/>
    </row>
    <row r="70" spans="1:11" ht="12.75">
      <c r="A70" s="97"/>
      <c r="B70" s="153"/>
      <c r="C70" s="153"/>
      <c r="D70" s="153"/>
      <c r="E70" s="153"/>
      <c r="F70" s="153"/>
      <c r="G70" s="153"/>
      <c r="H70" s="169"/>
      <c r="I70" s="97"/>
      <c r="J70" s="97"/>
      <c r="K70" s="97"/>
    </row>
    <row r="71" spans="2:9" ht="9.75">
      <c r="B71" s="6"/>
      <c r="C71" s="6"/>
      <c r="D71" s="6"/>
      <c r="E71" s="6"/>
      <c r="F71" s="6"/>
      <c r="G71" s="6"/>
      <c r="I71" s="8"/>
    </row>
    <row r="72" spans="2:9" ht="9.75">
      <c r="B72" s="8"/>
      <c r="C72" s="8"/>
      <c r="D72" s="8"/>
      <c r="E72" s="8"/>
      <c r="F72" s="8"/>
      <c r="G72" s="8"/>
      <c r="H72" s="8"/>
      <c r="I72" s="17"/>
    </row>
    <row r="73" spans="2:9" ht="9.75">
      <c r="B73" s="17"/>
      <c r="C73" s="8"/>
      <c r="D73" s="17"/>
      <c r="E73" s="17"/>
      <c r="F73" s="17"/>
      <c r="G73" s="17"/>
      <c r="H73" s="17"/>
      <c r="I73" s="17"/>
    </row>
    <row r="74" spans="2:9" ht="9.75">
      <c r="B74" s="17"/>
      <c r="C74" s="17"/>
      <c r="D74" s="17"/>
      <c r="E74" s="17"/>
      <c r="F74" s="17"/>
      <c r="G74" s="17"/>
      <c r="H74" s="17"/>
      <c r="I74" s="17"/>
    </row>
    <row r="75" spans="2:9" ht="9.75">
      <c r="B75" s="17"/>
      <c r="C75" s="17"/>
      <c r="D75" s="17"/>
      <c r="E75" s="17"/>
      <c r="F75" s="17"/>
      <c r="G75" s="17"/>
      <c r="H75" s="17"/>
      <c r="I75" s="8"/>
    </row>
    <row r="76" spans="2:9" ht="9.75">
      <c r="B76" s="8"/>
      <c r="C76" s="17"/>
      <c r="D76" s="17"/>
      <c r="E76" s="17"/>
      <c r="F76" s="17"/>
      <c r="G76" s="8"/>
      <c r="I76" s="17"/>
    </row>
    <row r="77" spans="2:9" ht="9.75">
      <c r="B77" s="17"/>
      <c r="C77" s="17"/>
      <c r="D77" s="17"/>
      <c r="E77" s="17"/>
      <c r="F77" s="17"/>
      <c r="G77" s="17"/>
      <c r="I77" s="17"/>
    </row>
    <row r="78" spans="2:9" ht="9.75">
      <c r="B78" s="17"/>
      <c r="C78" s="17"/>
      <c r="D78" s="17"/>
      <c r="E78" s="17"/>
      <c r="F78" s="17"/>
      <c r="G78" s="17"/>
      <c r="I78" s="17"/>
    </row>
    <row r="79" spans="2:9" ht="9.75">
      <c r="B79" s="17"/>
      <c r="C79" s="17"/>
      <c r="D79" s="17"/>
      <c r="E79" s="17"/>
      <c r="F79" s="17"/>
      <c r="G79" s="17"/>
      <c r="I79" s="8"/>
    </row>
    <row r="80" spans="2:9" ht="9.75">
      <c r="B80" s="8"/>
      <c r="C80" s="8"/>
      <c r="D80" s="8"/>
      <c r="F80" s="8"/>
      <c r="G80" s="8"/>
      <c r="I80" s="17"/>
    </row>
    <row r="81" spans="2:9" ht="9.75">
      <c r="B81" s="17"/>
      <c r="C81" s="17"/>
      <c r="D81" s="17"/>
      <c r="F81" s="17"/>
      <c r="G81" s="17"/>
      <c r="I81" s="17"/>
    </row>
    <row r="82" spans="2:9" ht="9.75">
      <c r="B82" s="17"/>
      <c r="C82" s="17"/>
      <c r="D82" s="17"/>
      <c r="F82" s="17"/>
      <c r="G82" s="17"/>
      <c r="I82" s="17"/>
    </row>
    <row r="83" spans="2:9" ht="9.75">
      <c r="B83" s="17"/>
      <c r="C83" s="17"/>
      <c r="D83" s="17"/>
      <c r="F83" s="17"/>
      <c r="G83" s="17"/>
      <c r="I83" s="8"/>
    </row>
    <row r="84" spans="2:9" ht="9.75">
      <c r="B84" s="22"/>
      <c r="C84" s="22"/>
      <c r="D84" s="22"/>
      <c r="E84" s="22"/>
      <c r="F84" s="22"/>
      <c r="I84" s="17"/>
    </row>
    <row r="85" spans="3:6" ht="12.75">
      <c r="C85" s="6"/>
      <c r="D85" s="6"/>
      <c r="E85" s="6"/>
      <c r="F85" s="6"/>
    </row>
    <row r="86" spans="3:6" ht="12.75">
      <c r="C86" s="6"/>
      <c r="D86" s="6"/>
      <c r="E86" s="6"/>
      <c r="F86" s="6"/>
    </row>
    <row r="87" spans="3:6" ht="12.75">
      <c r="C87" s="6"/>
      <c r="D87" s="6"/>
      <c r="E87" s="6"/>
      <c r="F87" s="6"/>
    </row>
    <row r="88" spans="3:6" ht="12.75">
      <c r="C88" s="6"/>
      <c r="D88" s="6"/>
      <c r="E88" s="6"/>
      <c r="F88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2012-10-08T05:18:15Z</cp:lastPrinted>
  <dcterms:created xsi:type="dcterms:W3CDTF">2008-11-05T07:26:31Z</dcterms:created>
  <dcterms:modified xsi:type="dcterms:W3CDTF">2012-11-13T04:12:26Z</dcterms:modified>
  <cp:category/>
  <cp:version/>
  <cp:contentType/>
  <cp:contentStatus/>
</cp:coreProperties>
</file>