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<sst xmlns="http://schemas.openxmlformats.org/spreadsheetml/2006/main" count="538" uniqueCount="116">
  <si>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</si>
  <si>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</si>
  <si>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</si>
  <si>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</si>
  <si>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</si>
  <si>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</si>
  <si>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</si>
  <si>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</si>
  <si>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</si>
  <si>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</si>
  <si>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</si>
  <si>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</si>
  <si>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</si>
  <si>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</si>
  <si>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</si>
  <si>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</si>
  <si>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</si>
  <si>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</si>
  <si>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</si>
  <si>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</si>
  <si>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</si>
  <si>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</si>
  <si>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</si>
  <si>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</si>
  <si>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</si>
  <si>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</si>
  <si>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</si>
  <si>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</si>
  <si>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</si>
  <si>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</si>
  <si>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</si>
  <si>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</si>
  <si>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</si>
  <si>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</si>
  <si>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</si>
  <si>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</si>
  <si>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</si>
  <si>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</si>
  <si>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</si>
  <si>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</si>
  <si>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</si>
  <si>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</si>
  <si>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</si>
  <si>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</si>
  <si>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</si>
  <si>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</si>
  <si>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</si>
  <si>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</si>
  <si>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</si>
  <si>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</si>
  <si>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</si>
  <si>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</si>
  <si>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</si>
  <si>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</si>
  <si>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</si>
  <si>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</si>
  <si>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</si>
  <si>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</si>
  <si>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</si>
  <si>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</si>
  <si>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</si>
  <si>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</si>
  <si>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</si>
  <si>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</si>
  <si>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</si>
  <si>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</si>
  <si>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</si>
  <si>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</si>
  <si>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</si>
  <si>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</si>
  <si>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</si>
  <si>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</si>
  <si>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</si>
  <si>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</si>
  <si>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</si>
  <si>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</si>
  <si>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</si>
  <si>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</si>
  <si>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</si>
  <si>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</si>
  <si>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</si>
  <si>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</si>
  <si>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</si>
  <si>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</si>
  <si>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</si>
  <si>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</si>
  <si>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</si>
  <si>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</si>
  <si>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</si>
  <si>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</si>
  <si>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</si>
  <si>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</si>
  <si>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</si>
  <si>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</si>
  <si>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</si>
  <si>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</si>
  <si>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</si>
  <si>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</si>
  <si>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</si>
  <si>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</si>
  <si>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</si>
  <si>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</si>
  <si>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</si>
  <si>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</si>
  <si>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</si>
  <si>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</si>
  <si>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</si>
  <si>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</si>
  <si>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</si>
  <si>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</si>
  <si>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янв.-авг. 10</t>
  </si>
  <si>
    <t>янв.-авг. 11</t>
  </si>
  <si>
    <t xml:space="preserve">            -</t>
  </si>
  <si>
    <t xml:space="preserve">             -</t>
  </si>
  <si>
    <t>Август 2011</t>
  </si>
  <si>
    <t>янв.-авг.10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</si>
</sst>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73897"/>
        <c:axId val="32203026"/>
      </c:lineChart>
      <c:catAx>
        <c:axId val="5577389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3026"/>
        <c:crosses val="autoZero"/>
        <c:auto val="0"/>
        <c:lblOffset val="100"/>
        <c:tickLblSkip val="1"/>
        <c:noMultiLvlLbl val="0"/>
      </c:catAx>
      <c:valAx>
        <c:axId val="3220302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9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423021"/>
        <c:axId val="6093627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555591"/>
        <c:axId val="36891456"/>
      </c:lineChart>
      <c:catAx>
        <c:axId val="664230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36278"/>
        <c:crosses val="autoZero"/>
        <c:auto val="0"/>
        <c:lblOffset val="100"/>
        <c:tickLblSkip val="5"/>
        <c:noMultiLvlLbl val="0"/>
      </c:catAx>
      <c:valAx>
        <c:axId val="6093627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3021"/>
        <c:crossesAt val="1"/>
        <c:crossBetween val="between"/>
        <c:dispUnits/>
        <c:majorUnit val="2000"/>
        <c:minorUnit val="100"/>
      </c:valAx>
      <c:catAx>
        <c:axId val="1155559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91456"/>
        <c:crossesAt val="39"/>
        <c:auto val="0"/>
        <c:lblOffset val="100"/>
        <c:tickLblSkip val="1"/>
        <c:noMultiLvlLbl val="0"/>
      </c:catAx>
      <c:valAx>
        <c:axId val="368914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5559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587649"/>
        <c:axId val="3541793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87649"/>
        <c:axId val="3541793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25915"/>
        <c:axId val="50280052"/>
      </c:lineChart>
      <c:catAx>
        <c:axId val="6358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17930"/>
        <c:crosses val="autoZero"/>
        <c:auto val="0"/>
        <c:lblOffset val="100"/>
        <c:tickLblSkip val="1"/>
        <c:noMultiLvlLbl val="0"/>
      </c:catAx>
      <c:valAx>
        <c:axId val="354179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87649"/>
        <c:crossesAt val="1"/>
        <c:crossBetween val="between"/>
        <c:dispUnits/>
        <c:majorUnit val="1"/>
      </c:valAx>
      <c:catAx>
        <c:axId val="50325915"/>
        <c:scaling>
          <c:orientation val="minMax"/>
        </c:scaling>
        <c:axPos val="b"/>
        <c:delete val="1"/>
        <c:majorTickMark val="out"/>
        <c:minorTickMark val="none"/>
        <c:tickLblPos val="nextTo"/>
        <c:crossAx val="50280052"/>
        <c:crosses val="autoZero"/>
        <c:auto val="0"/>
        <c:lblOffset val="100"/>
        <c:tickLblSkip val="1"/>
        <c:noMultiLvlLbl val="0"/>
      </c:catAx>
      <c:valAx>
        <c:axId val="502800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2591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867285"/>
        <c:axId val="4615238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67285"/>
        <c:axId val="46152382"/>
      </c:lineChart>
      <c:catAx>
        <c:axId val="49867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52382"/>
        <c:crosses val="autoZero"/>
        <c:auto val="1"/>
        <c:lblOffset val="100"/>
        <c:tickLblSkip val="1"/>
        <c:noMultiLvlLbl val="0"/>
      </c:catAx>
      <c:valAx>
        <c:axId val="461523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67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1391779"/>
        <c:axId val="5830828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391779"/>
        <c:axId val="58308284"/>
      </c:lineChart>
      <c:catAx>
        <c:axId val="213917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8284"/>
        <c:crosses val="autoZero"/>
        <c:auto val="1"/>
        <c:lblOffset val="100"/>
        <c:tickLblSkip val="1"/>
        <c:noMultiLvlLbl val="0"/>
      </c:catAx>
      <c:valAx>
        <c:axId val="583082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917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012509"/>
        <c:axId val="2535053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828215"/>
        <c:axId val="40127344"/>
      </c:lineChart>
      <c:catAx>
        <c:axId val="5501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0534"/>
        <c:crosses val="autoZero"/>
        <c:auto val="1"/>
        <c:lblOffset val="100"/>
        <c:tickLblSkip val="1"/>
        <c:noMultiLvlLbl val="0"/>
      </c:catAx>
      <c:valAx>
        <c:axId val="253505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2509"/>
        <c:crossesAt val="1"/>
        <c:crossBetween val="between"/>
        <c:dispUnits/>
        <c:majorUnit val="400"/>
      </c:valAx>
      <c:catAx>
        <c:axId val="2682821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27344"/>
        <c:crosses val="autoZero"/>
        <c:auto val="1"/>
        <c:lblOffset val="100"/>
        <c:tickLblSkip val="1"/>
        <c:noMultiLvlLbl val="0"/>
      </c:catAx>
      <c:valAx>
        <c:axId val="4012734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821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01777"/>
        <c:axId val="290894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601777"/>
        <c:axId val="29089402"/>
      </c:lineChart>
      <c:catAx>
        <c:axId val="256017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89402"/>
        <c:crosses val="autoZero"/>
        <c:auto val="1"/>
        <c:lblOffset val="100"/>
        <c:tickLblSkip val="1"/>
        <c:noMultiLvlLbl val="0"/>
      </c:catAx>
      <c:valAx>
        <c:axId val="290894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017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478027"/>
        <c:axId val="74313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478027"/>
        <c:axId val="7431332"/>
      </c:lineChart>
      <c:catAx>
        <c:axId val="604780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31332"/>
        <c:crosses val="autoZero"/>
        <c:auto val="1"/>
        <c:lblOffset val="100"/>
        <c:tickLblSkip val="1"/>
        <c:noMultiLvlLbl val="0"/>
      </c:catAx>
      <c:valAx>
        <c:axId val="74313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80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881989"/>
        <c:axId val="650669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881989"/>
        <c:axId val="65066990"/>
      </c:lineChart>
      <c:catAx>
        <c:axId val="668819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66990"/>
        <c:crosses val="autoZero"/>
        <c:auto val="1"/>
        <c:lblOffset val="100"/>
        <c:tickLblSkip val="1"/>
        <c:noMultiLvlLbl val="0"/>
      </c:catAx>
      <c:valAx>
        <c:axId val="650669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19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731999"/>
        <c:axId val="359348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731999"/>
        <c:axId val="35934808"/>
      </c:lineChart>
      <c:catAx>
        <c:axId val="487319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34808"/>
        <c:crosses val="autoZero"/>
        <c:auto val="1"/>
        <c:lblOffset val="100"/>
        <c:tickLblSkip val="1"/>
        <c:noMultiLvlLbl val="0"/>
      </c:catAx>
      <c:valAx>
        <c:axId val="359348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319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977817"/>
        <c:axId val="250383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77817"/>
        <c:axId val="25038306"/>
      </c:lineChart>
      <c:catAx>
        <c:axId val="549778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38306"/>
        <c:crosses val="autoZero"/>
        <c:auto val="1"/>
        <c:lblOffset val="100"/>
        <c:tickLblSkip val="1"/>
        <c:noMultiLvlLbl val="0"/>
      </c:catAx>
      <c:valAx>
        <c:axId val="250383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778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18163"/>
        <c:axId val="14836876"/>
      </c:lineChart>
      <c:catAx>
        <c:axId val="2401816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6876"/>
        <c:crosses val="autoZero"/>
        <c:auto val="0"/>
        <c:lblOffset val="100"/>
        <c:tickLblSkip val="1"/>
        <c:noMultiLvlLbl val="0"/>
      </c:catAx>
      <c:valAx>
        <c:axId val="1483687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816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73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597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6" sqref="N6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1" width="10.75390625" style="19" customWidth="1"/>
    <col min="12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52"/>
      <c r="K1" s="52"/>
      <c r="L1" s="52"/>
      <c r="M1" s="52"/>
      <c r="N1" s="52"/>
      <c r="O1" s="52"/>
      <c r="P1" s="52"/>
    </row>
    <row r="2" spans="1:16" ht="15.75">
      <c r="A2" s="154" t="s">
        <v>114</v>
      </c>
      <c r="B2" s="154"/>
      <c r="C2" s="154"/>
      <c r="D2" s="154"/>
      <c r="E2" s="154"/>
      <c r="F2" s="154"/>
      <c r="G2" s="154"/>
      <c r="H2" s="154"/>
      <c r="I2" s="154"/>
      <c r="J2" s="89"/>
      <c r="K2" s="89"/>
      <c r="L2" s="89"/>
      <c r="M2" s="89"/>
      <c r="N2" s="89"/>
      <c r="O2" s="89"/>
      <c r="P2" s="89"/>
    </row>
    <row r="3" spans="1:16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11" s="27" customFormat="1" ht="26.25" customHeight="1">
      <c r="A6" s="53"/>
      <c r="B6" s="54" t="s">
        <v>83</v>
      </c>
      <c r="C6" s="54" t="s">
        <v>103</v>
      </c>
      <c r="D6" s="54">
        <v>40544</v>
      </c>
      <c r="E6" s="54">
        <v>40575</v>
      </c>
      <c r="F6" s="54">
        <v>40603</v>
      </c>
      <c r="G6" s="54">
        <v>40634</v>
      </c>
      <c r="H6" s="54">
        <v>40664</v>
      </c>
      <c r="I6" s="54">
        <v>40695</v>
      </c>
      <c r="J6" s="54">
        <v>40725</v>
      </c>
      <c r="K6" s="54">
        <v>40756</v>
      </c>
    </row>
    <row r="7" spans="1:11" ht="26.25" customHeight="1">
      <c r="A7" s="29" t="s">
        <v>86</v>
      </c>
      <c r="B7" s="120">
        <v>2.9</v>
      </c>
      <c r="C7" s="120">
        <f>98.6-100</f>
        <v>-1.4000000000000057</v>
      </c>
      <c r="D7" s="120">
        <v>-2</v>
      </c>
      <c r="E7" s="120">
        <v>0.7</v>
      </c>
      <c r="F7" s="120">
        <v>0.4</v>
      </c>
      <c r="G7" s="120">
        <v>3.2</v>
      </c>
      <c r="H7" s="120">
        <v>3.9</v>
      </c>
      <c r="I7" s="120">
        <v>5.5</v>
      </c>
      <c r="J7" s="120">
        <v>6.5</v>
      </c>
      <c r="K7" s="120">
        <v>7</v>
      </c>
    </row>
    <row r="8" spans="1:11" ht="26.25" customHeight="1">
      <c r="A8" s="29" t="s">
        <v>87</v>
      </c>
      <c r="B8" s="73">
        <v>99.96509079466416</v>
      </c>
      <c r="C8" s="73">
        <v>119.2</v>
      </c>
      <c r="D8" s="73">
        <v>102.65270735441175</v>
      </c>
      <c r="E8" s="73">
        <v>104.1</v>
      </c>
      <c r="F8" s="73">
        <v>106.4</v>
      </c>
      <c r="G8" s="73">
        <v>106.80823789332177</v>
      </c>
      <c r="H8" s="73">
        <v>106.5</v>
      </c>
      <c r="I8" s="73">
        <v>107.2</v>
      </c>
      <c r="J8" s="73">
        <v>106.87</v>
      </c>
      <c r="K8" s="73">
        <v>105.6</v>
      </c>
    </row>
    <row r="9" spans="1:11" ht="26.25" customHeight="1">
      <c r="A9" s="29" t="s">
        <v>88</v>
      </c>
      <c r="B9" s="74" t="s">
        <v>1</v>
      </c>
      <c r="C9" s="74" t="s">
        <v>1</v>
      </c>
      <c r="D9" s="73">
        <v>102.65270735441175</v>
      </c>
      <c r="E9" s="73">
        <v>101.44436784482743</v>
      </c>
      <c r="F9" s="73">
        <v>102.151052681764</v>
      </c>
      <c r="G9" s="73">
        <v>100.40689929557458</v>
      </c>
      <c r="H9" s="73">
        <v>99.72769718654143</v>
      </c>
      <c r="I9" s="73">
        <v>100.6</v>
      </c>
      <c r="J9" s="73">
        <v>99.65</v>
      </c>
      <c r="K9" s="73">
        <v>98.81635426970395</v>
      </c>
    </row>
    <row r="10" spans="1:11" ht="26.25" customHeight="1">
      <c r="A10" s="29" t="s">
        <v>8</v>
      </c>
      <c r="B10" s="74">
        <v>0.9</v>
      </c>
      <c r="C10" s="74">
        <v>5.5</v>
      </c>
      <c r="D10" s="73">
        <v>6.23</v>
      </c>
      <c r="E10" s="73">
        <v>6.44</v>
      </c>
      <c r="F10" s="73">
        <v>6.92</v>
      </c>
      <c r="G10" s="73">
        <v>8.23</v>
      </c>
      <c r="H10" s="73">
        <v>10.31</v>
      </c>
      <c r="I10" s="73">
        <v>12</v>
      </c>
      <c r="J10" s="73">
        <v>12.97</v>
      </c>
      <c r="K10" s="73">
        <v>13.31</v>
      </c>
    </row>
    <row r="11" spans="1:11" ht="26.25" customHeight="1">
      <c r="A11" s="29" t="s">
        <v>9</v>
      </c>
      <c r="B11" s="123">
        <v>44.0917</v>
      </c>
      <c r="C11" s="123">
        <v>47.0992</v>
      </c>
      <c r="D11" s="121">
        <v>47.27</v>
      </c>
      <c r="E11" s="121">
        <v>47.4705</v>
      </c>
      <c r="F11" s="121">
        <v>47.2448</v>
      </c>
      <c r="G11" s="121">
        <v>46.7766</v>
      </c>
      <c r="H11" s="121">
        <v>45.4</v>
      </c>
      <c r="I11" s="121">
        <v>45.2067</v>
      </c>
      <c r="J11" s="121">
        <v>44.5952</v>
      </c>
      <c r="K11" s="121">
        <v>44.8925</v>
      </c>
    </row>
    <row r="12" spans="1:11" s="25" customFormat="1" ht="26.25" customHeight="1">
      <c r="A12" s="29" t="s">
        <v>89</v>
      </c>
      <c r="B12" s="124">
        <v>11.856482174432557</v>
      </c>
      <c r="C12" s="124">
        <f>C11/B11*100-100</f>
        <v>6.821011664326846</v>
      </c>
      <c r="D12" s="122">
        <f>D11/C11*100-100</f>
        <v>0.3626388558616753</v>
      </c>
      <c r="E12" s="122">
        <f>E11/C11*100-100</f>
        <v>0.7883361076196564</v>
      </c>
      <c r="F12" s="122">
        <f>F11/C11*100-100</f>
        <v>0.3091347623738585</v>
      </c>
      <c r="G12" s="122">
        <f>G11/C11*100-100</f>
        <v>-0.6849373237761966</v>
      </c>
      <c r="H12" s="122">
        <f>H11/C11*100-100</f>
        <v>-3.6077045894622444</v>
      </c>
      <c r="I12" s="122">
        <f>I11/C11*100-100</f>
        <v>-4.018114957366592</v>
      </c>
      <c r="J12" s="122">
        <f>J11/C11*100-100</f>
        <v>-5.31643849577064</v>
      </c>
      <c r="K12" s="122">
        <f>K11/C11*100-100</f>
        <v>-4.6852175833135306</v>
      </c>
    </row>
    <row r="13" spans="1:11" s="25" customFormat="1" ht="26.25" customHeight="1">
      <c r="A13" s="29" t="s">
        <v>90</v>
      </c>
      <c r="B13" s="124" t="s">
        <v>1</v>
      </c>
      <c r="C13" s="124" t="s">
        <v>1</v>
      </c>
      <c r="D13" s="122">
        <f aca="true" t="shared" si="0" ref="D13:J13">D11/C11*100-100</f>
        <v>0.3626388558616753</v>
      </c>
      <c r="E13" s="122">
        <f t="shared" si="0"/>
        <v>0.4241590861011133</v>
      </c>
      <c r="F13" s="122">
        <f t="shared" si="0"/>
        <v>-0.4754531761831089</v>
      </c>
      <c r="G13" s="122">
        <f t="shared" si="0"/>
        <v>-0.9910085342725381</v>
      </c>
      <c r="H13" s="122">
        <f t="shared" si="0"/>
        <v>-2.9429244536798365</v>
      </c>
      <c r="I13" s="122">
        <f t="shared" si="0"/>
        <v>-0.42577092511012893</v>
      </c>
      <c r="J13" s="122">
        <f t="shared" si="0"/>
        <v>-1.3526755989709471</v>
      </c>
      <c r="K13" s="122">
        <f>K11/J11*100-100</f>
        <v>0.6666636768082697</v>
      </c>
    </row>
    <row r="14" spans="1:16" s="25" customFormat="1" ht="15" customHeight="1">
      <c r="A14" s="30"/>
      <c r="B14" s="49"/>
      <c r="C14" s="81"/>
      <c r="D14" s="90"/>
      <c r="E14" s="87"/>
      <c r="F14" s="87"/>
      <c r="G14" s="87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91"/>
      <c r="R15" s="91"/>
      <c r="S15" s="91"/>
    </row>
    <row r="16" spans="1:16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5"/>
      <c r="B17" s="58" t="s">
        <v>83</v>
      </c>
      <c r="C17" s="54">
        <v>40360</v>
      </c>
      <c r="D17" s="54">
        <v>40391</v>
      </c>
      <c r="E17" s="57" t="s">
        <v>103</v>
      </c>
      <c r="F17" s="54">
        <v>40725</v>
      </c>
      <c r="G17" s="54">
        <v>40756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4">
        <v>35738.69414187</v>
      </c>
      <c r="C18" s="74">
        <v>37432.4575</v>
      </c>
      <c r="D18" s="74">
        <v>39209.3515</v>
      </c>
      <c r="E18" s="74">
        <v>43290.2962</v>
      </c>
      <c r="F18" s="74">
        <v>47424.1088</v>
      </c>
      <c r="G18" s="74">
        <v>47557.0798</v>
      </c>
      <c r="H18" s="77">
        <f>G18-F18</f>
        <v>132.97099999999773</v>
      </c>
      <c r="I18" s="77">
        <f>G18-E18</f>
        <v>4266.7836000000025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4">
        <v>41060.6524</v>
      </c>
      <c r="C19" s="74">
        <v>40716.754</v>
      </c>
      <c r="D19" s="74">
        <v>43165.246399999996</v>
      </c>
      <c r="E19" s="74">
        <v>48597.3006</v>
      </c>
      <c r="F19" s="74">
        <v>52887.2353</v>
      </c>
      <c r="G19" s="74">
        <v>52345.8488</v>
      </c>
      <c r="H19" s="77">
        <f>G19-F19</f>
        <v>-541.3865000000005</v>
      </c>
      <c r="I19" s="77">
        <f>G19-E19</f>
        <v>3748.5481999999975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4">
        <v>58347.24441854001</v>
      </c>
      <c r="C20" s="74">
        <v>58107.21145437</v>
      </c>
      <c r="D20" s="74">
        <v>61174.49014676</v>
      </c>
      <c r="E20" s="74">
        <v>69206.98893299</v>
      </c>
      <c r="F20" s="74">
        <v>76083.78664145</v>
      </c>
      <c r="G20" s="74">
        <v>76854.24390637</v>
      </c>
      <c r="H20" s="77">
        <f>G20-F20</f>
        <v>770.4572649199981</v>
      </c>
      <c r="I20" s="77">
        <f>G20-E20</f>
        <v>7647.254973379997</v>
      </c>
      <c r="J20" s="28"/>
      <c r="K20" s="28"/>
      <c r="L20" s="117"/>
      <c r="M20" s="28"/>
      <c r="N20" s="28"/>
      <c r="O20" s="28"/>
      <c r="P20" s="28"/>
    </row>
    <row r="21" spans="1:16" s="25" customFormat="1" ht="13.5" customHeight="1">
      <c r="A21" s="61" t="s">
        <v>6</v>
      </c>
      <c r="B21" s="108">
        <v>23.420549159109534</v>
      </c>
      <c r="C21" s="108">
        <v>26.028805536697984</v>
      </c>
      <c r="D21" s="108">
        <v>26.498026167166845</v>
      </c>
      <c r="E21" s="108">
        <v>28.020329612655498</v>
      </c>
      <c r="F21" s="108">
        <v>27.957800338179524</v>
      </c>
      <c r="G21" s="108">
        <v>27.529658369588688</v>
      </c>
      <c r="H21" s="100"/>
      <c r="I21" s="100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1"/>
      <c r="B22" s="108"/>
      <c r="C22" s="108"/>
      <c r="D22" s="108"/>
      <c r="E22" s="108"/>
      <c r="F22" s="108"/>
      <c r="G22" s="108"/>
      <c r="H22" s="105"/>
      <c r="I22" s="105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5" t="s">
        <v>85</v>
      </c>
      <c r="B23" s="155"/>
      <c r="C23" s="155"/>
      <c r="D23" s="155"/>
      <c r="E23" s="155"/>
      <c r="F23" s="155"/>
      <c r="G23" s="155"/>
      <c r="H23" s="155"/>
      <c r="I23" s="155"/>
      <c r="J23" s="27"/>
      <c r="K23" s="27"/>
      <c r="L23" s="27"/>
      <c r="M23" s="27"/>
      <c r="N23" s="27"/>
      <c r="O23" s="27"/>
      <c r="P23" s="27"/>
    </row>
    <row r="24" spans="4:7" ht="15.75" customHeight="1">
      <c r="D24" s="116"/>
      <c r="E24" s="114"/>
      <c r="G24" s="128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6" s="36" customFormat="1" ht="31.5">
      <c r="A27" s="55"/>
      <c r="B27" s="54" t="s">
        <v>83</v>
      </c>
      <c r="C27" s="54">
        <v>40360</v>
      </c>
      <c r="D27" s="54">
        <v>40391</v>
      </c>
      <c r="E27" s="57" t="s">
        <v>103</v>
      </c>
      <c r="F27" s="54">
        <v>40725</v>
      </c>
      <c r="G27" s="54">
        <v>40756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4">
        <v>1588.18</v>
      </c>
      <c r="C28" s="104">
        <v>1574.85498986233</v>
      </c>
      <c r="D28" s="104">
        <v>1602.1234074902</v>
      </c>
      <c r="E28" s="104">
        <v>1718.87</v>
      </c>
      <c r="F28" s="104">
        <v>1962.17644535927</v>
      </c>
      <c r="G28" s="104">
        <v>1963.9807051330395</v>
      </c>
      <c r="H28" s="77">
        <f>G28-F28</f>
        <v>1.804259773769445</v>
      </c>
      <c r="I28" s="77">
        <f>G28-E28</f>
        <v>245.11070513303957</v>
      </c>
      <c r="J28" s="78"/>
      <c r="K28" s="78"/>
      <c r="L28" s="78"/>
      <c r="M28" s="78"/>
      <c r="N28" s="78"/>
      <c r="O28" s="78"/>
      <c r="P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0"/>
      <c r="B32" s="58" t="s">
        <v>83</v>
      </c>
      <c r="C32" s="54">
        <v>40360</v>
      </c>
      <c r="D32" s="54">
        <v>40391</v>
      </c>
      <c r="E32" s="57" t="s">
        <v>103</v>
      </c>
      <c r="F32" s="54">
        <v>40725</v>
      </c>
      <c r="G32" s="54">
        <v>40756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19">
        <v>44.09169253365973</v>
      </c>
      <c r="C33" s="119">
        <v>46.7075</v>
      </c>
      <c r="D33" s="119">
        <v>46.7115</v>
      </c>
      <c r="E33" s="119">
        <v>47.0992</v>
      </c>
      <c r="F33" s="119">
        <v>44.5952</v>
      </c>
      <c r="G33" s="119">
        <v>44.8925</v>
      </c>
      <c r="H33" s="126">
        <f>G33/F33-1</f>
        <v>0.006666636768082768</v>
      </c>
      <c r="I33" s="126">
        <f>G33/E33-1</f>
        <v>-0.04685217583313528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19">
        <v>44.0742</v>
      </c>
      <c r="C34" s="119">
        <v>46.7075</v>
      </c>
      <c r="D34" s="119">
        <v>46.7115</v>
      </c>
      <c r="E34" s="119">
        <v>47.1244</v>
      </c>
      <c r="F34" s="119">
        <v>44.5952</v>
      </c>
      <c r="G34" s="119">
        <v>44.8925</v>
      </c>
      <c r="H34" s="126">
        <f aca="true" t="shared" si="1" ref="H34:H40">G34/F34-1</f>
        <v>0.006666636768082768</v>
      </c>
      <c r="I34" s="126">
        <f aca="true" t="shared" si="2" ref="I34:I40">G34/E34-1</f>
        <v>-0.047361876225479826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19">
        <v>1.4316</v>
      </c>
      <c r="C35" s="119">
        <v>1.3045</v>
      </c>
      <c r="D35" s="119">
        <v>1.2685</v>
      </c>
      <c r="E35" s="119">
        <v>1.3377</v>
      </c>
      <c r="F35" s="119">
        <v>1.4395</v>
      </c>
      <c r="G35" s="119">
        <v>1.4374</v>
      </c>
      <c r="H35" s="126">
        <f t="shared" si="1"/>
        <v>-0.0014588398749565412</v>
      </c>
      <c r="I35" s="126">
        <f t="shared" si="2"/>
        <v>0.07453091126560518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19"/>
      <c r="C36" s="119"/>
      <c r="D36" s="119"/>
      <c r="E36" s="119"/>
      <c r="F36" s="119"/>
      <c r="G36" s="119"/>
      <c r="H36" s="126"/>
      <c r="I36" s="126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2" t="s">
        <v>50</v>
      </c>
      <c r="B37" s="119">
        <v>44.2341</v>
      </c>
      <c r="C37" s="119">
        <v>46.116160584344684</v>
      </c>
      <c r="D37" s="119">
        <v>46.6676</v>
      </c>
      <c r="E37" s="119">
        <v>47.2161</v>
      </c>
      <c r="F37" s="119">
        <v>44.336830763791255</v>
      </c>
      <c r="G37" s="119">
        <v>44.9748</v>
      </c>
      <c r="H37" s="126">
        <f t="shared" si="1"/>
        <v>0.014389148372097038</v>
      </c>
      <c r="I37" s="126">
        <f t="shared" si="2"/>
        <v>-0.047468977742761376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2" t="s">
        <v>51</v>
      </c>
      <c r="B38" s="119">
        <v>63.9915</v>
      </c>
      <c r="C38" s="119">
        <v>60.151150662665664</v>
      </c>
      <c r="D38" s="119">
        <v>59.1474</v>
      </c>
      <c r="E38" s="119">
        <v>62.3694</v>
      </c>
      <c r="F38" s="119">
        <v>64.13471764533675</v>
      </c>
      <c r="G38" s="119">
        <v>65.1177</v>
      </c>
      <c r="H38" s="126">
        <f t="shared" si="1"/>
        <v>0.015326836863913895</v>
      </c>
      <c r="I38" s="126">
        <f t="shared" si="2"/>
        <v>0.044064877969004046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2" t="s">
        <v>52</v>
      </c>
      <c r="B39" s="119">
        <v>1.4394</v>
      </c>
      <c r="C39" s="119">
        <v>1.5147526211915125</v>
      </c>
      <c r="D39" s="119">
        <v>1.5189</v>
      </c>
      <c r="E39" s="119">
        <v>1.5242</v>
      </c>
      <c r="F39" s="119">
        <v>1.5844059870101692</v>
      </c>
      <c r="G39" s="119">
        <v>1.5439</v>
      </c>
      <c r="H39" s="126">
        <f t="shared" si="1"/>
        <v>-0.025565408955949054</v>
      </c>
      <c r="I39" s="126">
        <f t="shared" si="2"/>
        <v>0.012924813016664594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2" t="s">
        <v>53</v>
      </c>
      <c r="B40" s="119">
        <v>0.2954</v>
      </c>
      <c r="C40" s="119">
        <v>0.31192760872397496</v>
      </c>
      <c r="D40" s="119">
        <v>0.3152</v>
      </c>
      <c r="E40" s="119">
        <v>0.317</v>
      </c>
      <c r="F40" s="119">
        <v>0.3023667526137777</v>
      </c>
      <c r="G40" s="119">
        <v>0.3045</v>
      </c>
      <c r="H40" s="126">
        <f t="shared" si="1"/>
        <v>0.007055165185264833</v>
      </c>
      <c r="I40" s="126">
        <f t="shared" si="2"/>
        <v>-0.03943217665615151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25"/>
      <c r="D42" s="125"/>
    </row>
    <row r="43" spans="3:4" ht="15">
      <c r="C43" s="125"/>
      <c r="D43" s="125"/>
    </row>
    <row r="44" spans="3:4" ht="15">
      <c r="C44" s="125"/>
      <c r="D44" s="125"/>
    </row>
    <row r="45" spans="3:4" ht="15">
      <c r="C45" s="125"/>
      <c r="D45" s="12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25">
      <selection activeCell="L53" sqref="L5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307.24999999999994</v>
      </c>
      <c r="C4" s="76">
        <f>C6+C7</f>
        <v>205.95</v>
      </c>
      <c r="D4" s="76">
        <f>D6+D7+D8</f>
        <v>249.07500000000002</v>
      </c>
      <c r="E4" s="76">
        <f>E6+E7</f>
        <v>29</v>
      </c>
      <c r="F4" s="76">
        <f>F6+F7</f>
        <v>64.1</v>
      </c>
      <c r="G4" s="77">
        <f>F4-E4</f>
        <v>35.099999999999994</v>
      </c>
      <c r="H4" s="77">
        <f>D4-C4</f>
        <v>43.12500000000003</v>
      </c>
      <c r="I4" s="76"/>
    </row>
    <row r="5" spans="1:10" ht="13.5" customHeight="1">
      <c r="A5" s="46" t="s">
        <v>82</v>
      </c>
      <c r="B5" s="73">
        <f>B6-B7</f>
        <v>-234.79999999999998</v>
      </c>
      <c r="C5" s="73">
        <f>C6-C7</f>
        <v>-175.45</v>
      </c>
      <c r="D5" s="73">
        <f>D6-D7</f>
        <v>-38.2</v>
      </c>
      <c r="E5" s="73">
        <f>E6-E7</f>
        <v>15.899999999999999</v>
      </c>
      <c r="F5" s="73">
        <f>F6-F7</f>
        <v>-23.800000000000004</v>
      </c>
      <c r="G5" s="77">
        <f>F5-E5</f>
        <v>-39.7</v>
      </c>
      <c r="H5" s="77">
        <f>D5-C5</f>
        <v>137.25</v>
      </c>
      <c r="I5" s="73"/>
      <c r="J5" s="107"/>
    </row>
    <row r="6" spans="1:9" ht="13.5" customHeight="1">
      <c r="A6" s="51" t="s">
        <v>23</v>
      </c>
      <c r="B6" s="74">
        <v>28.9</v>
      </c>
      <c r="C6" s="74">
        <v>15.25</v>
      </c>
      <c r="D6" s="74">
        <v>103.7</v>
      </c>
      <c r="E6" s="74">
        <v>22.45</v>
      </c>
      <c r="F6" s="74">
        <v>20.15</v>
      </c>
      <c r="G6" s="77">
        <f>F6-E6</f>
        <v>-2.3000000000000007</v>
      </c>
      <c r="H6" s="77">
        <f>D6-C6</f>
        <v>88.45</v>
      </c>
      <c r="I6" s="103"/>
    </row>
    <row r="7" spans="1:9" ht="13.5" customHeight="1">
      <c r="A7" s="51" t="s">
        <v>24</v>
      </c>
      <c r="B7" s="74">
        <v>263.7</v>
      </c>
      <c r="C7" s="74">
        <v>190.7</v>
      </c>
      <c r="D7" s="74">
        <v>141.9</v>
      </c>
      <c r="E7" s="74">
        <v>6.55</v>
      </c>
      <c r="F7" s="74">
        <v>43.95</v>
      </c>
      <c r="G7" s="77">
        <f>F7-E7</f>
        <v>37.400000000000006</v>
      </c>
      <c r="H7" s="77">
        <f>D7-C7</f>
        <v>-48.79999999999998</v>
      </c>
      <c r="I7" s="103"/>
    </row>
    <row r="8" spans="1:10" ht="13.5" customHeight="1">
      <c r="A8" s="46" t="s">
        <v>40</v>
      </c>
      <c r="B8" s="103">
        <v>14.65</v>
      </c>
      <c r="C8" s="103" t="s">
        <v>1</v>
      </c>
      <c r="D8" s="103">
        <v>3.475</v>
      </c>
      <c r="E8" s="103" t="s">
        <v>1</v>
      </c>
      <c r="F8" s="103" t="s">
        <v>1</v>
      </c>
      <c r="G8" s="103" t="s">
        <v>1</v>
      </c>
      <c r="H8" s="77">
        <f>D8</f>
        <v>3.475</v>
      </c>
      <c r="I8" s="103"/>
      <c r="J8" s="103"/>
    </row>
    <row r="9" spans="3:4" ht="15" customHeight="1">
      <c r="C9" s="79"/>
      <c r="D9" s="79"/>
    </row>
    <row r="10" spans="1:2" s="9" customFormat="1" ht="15" customHeight="1">
      <c r="A10" s="109" t="s">
        <v>94</v>
      </c>
      <c r="B10" s="110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103</v>
      </c>
      <c r="C12" s="54" t="s">
        <v>110</v>
      </c>
      <c r="D12" s="54" t="s">
        <v>111</v>
      </c>
      <c r="E12" s="54">
        <v>40725</v>
      </c>
      <c r="F12" s="54">
        <v>40756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v>2551</v>
      </c>
      <c r="D13" s="76">
        <f>+D14+D19+D20+D22</f>
        <v>6092.090999999999</v>
      </c>
      <c r="E13" s="76">
        <v>417.884</v>
      </c>
      <c r="F13" s="76">
        <v>431.002</v>
      </c>
      <c r="G13" s="77">
        <f>F13-E13</f>
        <v>13.117999999999995</v>
      </c>
      <c r="H13" s="77">
        <f>D13-C13</f>
        <v>3541.0909999999994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f>+C15</f>
        <v>400</v>
      </c>
      <c r="D14" s="74">
        <f>+D17</f>
        <v>1381.78</v>
      </c>
      <c r="E14" s="74">
        <v>300.384</v>
      </c>
      <c r="F14" s="74">
        <v>336.228</v>
      </c>
      <c r="G14" s="77">
        <f>F14-E14</f>
        <v>35.843999999999994</v>
      </c>
      <c r="H14" s="129">
        <f>+D14-C14</f>
        <v>981.78</v>
      </c>
      <c r="I14" s="100"/>
      <c r="J14" s="9"/>
    </row>
    <row r="15" spans="1:10" ht="12.75" customHeight="1">
      <c r="A15" s="51" t="s">
        <v>23</v>
      </c>
      <c r="B15" s="103">
        <v>800</v>
      </c>
      <c r="C15" s="103">
        <v>400</v>
      </c>
      <c r="D15" s="74" t="s">
        <v>1</v>
      </c>
      <c r="E15" s="103" t="s">
        <v>1</v>
      </c>
      <c r="F15" s="103" t="s">
        <v>1</v>
      </c>
      <c r="G15" s="76" t="str">
        <f>+F15</f>
        <v>-</v>
      </c>
      <c r="H15" s="129">
        <f>-C15</f>
        <v>-400</v>
      </c>
      <c r="I15" s="100"/>
      <c r="J15" s="9"/>
    </row>
    <row r="16" spans="1:10" ht="23.25" customHeight="1">
      <c r="A16" s="131" t="s">
        <v>101</v>
      </c>
      <c r="B16" s="111">
        <v>800</v>
      </c>
      <c r="C16" s="111">
        <v>400</v>
      </c>
      <c r="D16" s="74" t="s">
        <v>1</v>
      </c>
      <c r="E16" s="111" t="s">
        <v>1</v>
      </c>
      <c r="F16" s="111" t="s">
        <v>1</v>
      </c>
      <c r="G16" s="129" t="s">
        <v>1</v>
      </c>
      <c r="H16" s="129">
        <f>-C16</f>
        <v>-400</v>
      </c>
      <c r="I16" s="100"/>
      <c r="J16" s="9"/>
    </row>
    <row r="17" spans="1:10" ht="12.75" customHeight="1">
      <c r="A17" s="51" t="s">
        <v>24</v>
      </c>
      <c r="B17" s="74">
        <v>70.7897</v>
      </c>
      <c r="C17" s="103" t="s">
        <v>1</v>
      </c>
      <c r="D17" s="103">
        <v>1381.78</v>
      </c>
      <c r="E17" s="103">
        <v>300.384</v>
      </c>
      <c r="F17" s="103">
        <v>336.228</v>
      </c>
      <c r="G17" s="77">
        <f>F17-E17</f>
        <v>35.843999999999994</v>
      </c>
      <c r="H17" s="129">
        <f>D17</f>
        <v>1381.78</v>
      </c>
      <c r="I17" s="100"/>
      <c r="J17" s="9"/>
    </row>
    <row r="18" spans="1:10" ht="12.75" customHeight="1">
      <c r="A18" s="139" t="s">
        <v>109</v>
      </c>
      <c r="B18" s="74" t="s">
        <v>1</v>
      </c>
      <c r="C18" s="103" t="s">
        <v>1</v>
      </c>
      <c r="D18" s="103" t="s">
        <v>1</v>
      </c>
      <c r="E18" s="103">
        <v>70</v>
      </c>
      <c r="F18" s="103" t="s">
        <v>1</v>
      </c>
      <c r="G18" s="77">
        <f>-E18</f>
        <v>-70</v>
      </c>
      <c r="H18" s="129" t="str">
        <f>D18</f>
        <v>-</v>
      </c>
      <c r="I18" s="100"/>
      <c r="J18" s="9"/>
    </row>
    <row r="19" spans="1:10" ht="12.75" customHeight="1">
      <c r="A19" s="46" t="s">
        <v>107</v>
      </c>
      <c r="B19" s="74" t="s">
        <v>1</v>
      </c>
      <c r="C19" s="103" t="s">
        <v>1</v>
      </c>
      <c r="D19" s="103">
        <v>80</v>
      </c>
      <c r="E19" s="103" t="s">
        <v>1</v>
      </c>
      <c r="F19" s="103">
        <v>20</v>
      </c>
      <c r="G19" s="77">
        <f>F19</f>
        <v>20</v>
      </c>
      <c r="H19" s="129">
        <f>+D19</f>
        <v>80</v>
      </c>
      <c r="I19" s="100"/>
      <c r="J19" s="9"/>
    </row>
    <row r="20" spans="1:10" ht="12.75" customHeight="1">
      <c r="A20" s="46" t="s">
        <v>41</v>
      </c>
      <c r="B20" s="74">
        <v>2656</v>
      </c>
      <c r="C20" s="74">
        <v>2151</v>
      </c>
      <c r="D20" s="103">
        <v>3768</v>
      </c>
      <c r="E20" s="103">
        <v>47.5</v>
      </c>
      <c r="F20" s="103">
        <v>7.5</v>
      </c>
      <c r="G20" s="77">
        <f>F20-E20</f>
        <v>-40</v>
      </c>
      <c r="H20" s="77">
        <f>D20-C20</f>
        <v>1617</v>
      </c>
      <c r="I20" s="75"/>
      <c r="J20" s="11"/>
    </row>
    <row r="21" spans="1:10" s="9" customFormat="1" ht="27" customHeight="1">
      <c r="A21" s="132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2" t="s">
        <v>1</v>
      </c>
      <c r="H21" s="106" t="s">
        <v>1</v>
      </c>
      <c r="J21" s="11"/>
    </row>
    <row r="22" spans="1:10" ht="25.5" customHeight="1">
      <c r="A22" s="46" t="s">
        <v>106</v>
      </c>
      <c r="B22" s="130">
        <v>509.51272</v>
      </c>
      <c r="C22" s="31" t="s">
        <v>1</v>
      </c>
      <c r="D22" s="130">
        <v>862.311</v>
      </c>
      <c r="E22" s="103" t="s">
        <v>1</v>
      </c>
      <c r="F22" s="31">
        <v>67.274</v>
      </c>
      <c r="G22" s="103">
        <f>F22</f>
        <v>67.274</v>
      </c>
      <c r="H22" s="129">
        <f>+D22</f>
        <v>862.311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3"/>
      <c r="J23" s="11"/>
    </row>
    <row r="24" spans="1:10" ht="26.25" customHeight="1">
      <c r="A24" s="46" t="s">
        <v>73</v>
      </c>
      <c r="B24" s="31">
        <v>5.5</v>
      </c>
      <c r="C24" s="31">
        <v>2.26</v>
      </c>
      <c r="D24" s="31">
        <v>13.31</v>
      </c>
      <c r="E24" s="31">
        <v>12.97</v>
      </c>
      <c r="F24" s="31">
        <v>13.31</v>
      </c>
      <c r="G24" s="77">
        <f>F24-E24</f>
        <v>0.33999999999999986</v>
      </c>
      <c r="H24" s="77">
        <f>D24-C24</f>
        <v>11.05</v>
      </c>
      <c r="I24" s="113"/>
      <c r="J24" s="11"/>
    </row>
    <row r="25" spans="1:10" ht="12.75" customHeight="1">
      <c r="A25" s="46" t="s">
        <v>43</v>
      </c>
      <c r="B25" s="31">
        <v>5.01</v>
      </c>
      <c r="C25" s="31">
        <v>4.53</v>
      </c>
      <c r="D25" s="31" t="s">
        <v>1</v>
      </c>
      <c r="E25" s="31" t="s">
        <v>1</v>
      </c>
      <c r="F25" s="31" t="s">
        <v>1</v>
      </c>
      <c r="G25" s="72" t="s">
        <v>1</v>
      </c>
      <c r="H25" s="129">
        <f>-C25</f>
        <v>-4.53</v>
      </c>
      <c r="I25" s="32"/>
      <c r="J25" s="11"/>
    </row>
    <row r="26" spans="1:10" ht="12.75" customHeight="1">
      <c r="A26" s="46" t="s">
        <v>21</v>
      </c>
      <c r="B26" s="31">
        <v>6.5</v>
      </c>
      <c r="C26" s="31" t="s">
        <v>1</v>
      </c>
      <c r="D26" s="31">
        <v>10.2</v>
      </c>
      <c r="E26" s="31">
        <v>13.06</v>
      </c>
      <c r="F26" s="31">
        <v>14.3</v>
      </c>
      <c r="G26" s="77">
        <f>F26-E26</f>
        <v>1.2400000000000002</v>
      </c>
      <c r="H26" s="129">
        <f>+D26</f>
        <v>10.2</v>
      </c>
      <c r="I26" s="32"/>
      <c r="J26" s="11"/>
    </row>
    <row r="27" spans="1:10" ht="12.75" customHeight="1">
      <c r="A27" s="46" t="s">
        <v>108</v>
      </c>
      <c r="B27" s="31"/>
      <c r="C27" s="31"/>
      <c r="D27" s="31"/>
      <c r="E27" s="31">
        <v>13.08</v>
      </c>
      <c r="F27" s="31" t="s">
        <v>1</v>
      </c>
      <c r="G27" s="77">
        <f>-E27</f>
        <v>-13.08</v>
      </c>
      <c r="H27" s="129" t="s">
        <v>1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2.71</v>
      </c>
      <c r="D28" s="31">
        <v>15.97</v>
      </c>
      <c r="E28" s="31">
        <v>15.56</v>
      </c>
      <c r="F28" s="31">
        <v>15.97</v>
      </c>
      <c r="G28" s="77">
        <f>F28-E28</f>
        <v>0.41000000000000014</v>
      </c>
      <c r="H28" s="77">
        <f>D28-C28</f>
        <v>13.260000000000002</v>
      </c>
      <c r="I28" s="32"/>
      <c r="J28" s="11"/>
    </row>
    <row r="29" spans="1:10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2" t="s">
        <v>1</v>
      </c>
      <c r="H29" s="72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103</v>
      </c>
      <c r="C34" s="54" t="s">
        <v>110</v>
      </c>
      <c r="D34" s="54" t="s">
        <v>111</v>
      </c>
      <c r="E34" s="54">
        <v>40725</v>
      </c>
      <c r="F34" s="54">
        <v>40756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6">
        <f>SUM(B36:B39)</f>
        <v>11550</v>
      </c>
      <c r="C35" s="136">
        <v>7330</v>
      </c>
      <c r="D35" s="136">
        <f>SUM(D36:D38)</f>
        <v>19450</v>
      </c>
      <c r="E35" s="136">
        <v>2400</v>
      </c>
      <c r="F35" s="136">
        <f>SUM(F36:F38)</f>
        <v>2700</v>
      </c>
      <c r="G35" s="77">
        <f>F35-E35</f>
        <v>300</v>
      </c>
      <c r="H35" s="77">
        <f>D35-C35</f>
        <v>12120</v>
      </c>
      <c r="I35" s="9"/>
    </row>
    <row r="36" spans="1:11" ht="12.75" customHeight="1">
      <c r="A36" s="50" t="s">
        <v>31</v>
      </c>
      <c r="B36" s="96">
        <v>1990</v>
      </c>
      <c r="C36" s="96">
        <v>1300</v>
      </c>
      <c r="D36" s="96">
        <v>3550</v>
      </c>
      <c r="E36" s="96">
        <v>400</v>
      </c>
      <c r="F36" s="96">
        <v>400</v>
      </c>
      <c r="G36" s="77">
        <f aca="true" t="shared" si="0" ref="G36:G56">F36-E36</f>
        <v>0</v>
      </c>
      <c r="H36" s="77">
        <f aca="true" t="shared" si="1" ref="H36:H56">D36-C36</f>
        <v>2250</v>
      </c>
      <c r="I36" s="9"/>
      <c r="K36" s="101"/>
    </row>
    <row r="37" spans="1:11" ht="12.75" customHeight="1">
      <c r="A37" s="50" t="s">
        <v>32</v>
      </c>
      <c r="B37" s="96">
        <v>2220</v>
      </c>
      <c r="C37" s="96">
        <v>1420</v>
      </c>
      <c r="D37" s="96">
        <v>6450</v>
      </c>
      <c r="E37" s="96">
        <v>800</v>
      </c>
      <c r="F37" s="96">
        <v>950</v>
      </c>
      <c r="G37" s="77">
        <f t="shared" si="0"/>
        <v>150</v>
      </c>
      <c r="H37" s="77">
        <f t="shared" si="1"/>
        <v>5030</v>
      </c>
      <c r="I37" s="9"/>
      <c r="K37" s="101"/>
    </row>
    <row r="38" spans="1:11" ht="12.75" customHeight="1">
      <c r="A38" s="50" t="s">
        <v>33</v>
      </c>
      <c r="B38" s="96">
        <v>7340</v>
      </c>
      <c r="C38" s="96">
        <v>4610</v>
      </c>
      <c r="D38" s="96">
        <v>9450</v>
      </c>
      <c r="E38" s="96">
        <v>1200</v>
      </c>
      <c r="F38" s="96">
        <v>1350</v>
      </c>
      <c r="G38" s="77">
        <f t="shared" si="0"/>
        <v>150</v>
      </c>
      <c r="H38" s="77">
        <f t="shared" si="1"/>
        <v>4840</v>
      </c>
      <c r="I38" s="9"/>
      <c r="K38" s="101"/>
    </row>
    <row r="39" spans="1:11" ht="12.75" customHeight="1" hidden="1">
      <c r="A39" s="50" t="s">
        <v>34</v>
      </c>
      <c r="B39" s="97">
        <v>0</v>
      </c>
      <c r="C39" s="97">
        <v>0</v>
      </c>
      <c r="D39" s="96"/>
      <c r="E39" s="97"/>
      <c r="F39" s="96"/>
      <c r="G39" s="77">
        <f t="shared" si="0"/>
        <v>0</v>
      </c>
      <c r="H39" s="77">
        <f t="shared" si="1"/>
        <v>0</v>
      </c>
      <c r="I39" s="9"/>
      <c r="K39" s="101"/>
    </row>
    <row r="40" spans="1:11" ht="12.75" customHeight="1" hidden="1">
      <c r="A40" s="50" t="s">
        <v>35</v>
      </c>
      <c r="B40" s="97">
        <v>0</v>
      </c>
      <c r="C40" s="97">
        <v>0</v>
      </c>
      <c r="D40" s="97"/>
      <c r="E40" s="97"/>
      <c r="F40" s="97"/>
      <c r="G40" s="77">
        <f t="shared" si="0"/>
        <v>0</v>
      </c>
      <c r="H40" s="77">
        <f t="shared" si="1"/>
        <v>0</v>
      </c>
      <c r="I40" s="9"/>
      <c r="K40" s="101"/>
    </row>
    <row r="41" spans="1:11" ht="12.75" customHeight="1">
      <c r="A41" s="8" t="s">
        <v>12</v>
      </c>
      <c r="B41" s="136">
        <f>SUM(B42:B45)</f>
        <v>13162.5</v>
      </c>
      <c r="C41" s="136">
        <v>10132</v>
      </c>
      <c r="D41" s="136">
        <f>SUM(D42:D44)</f>
        <v>16926.21</v>
      </c>
      <c r="E41" s="136">
        <v>2006.69</v>
      </c>
      <c r="F41" s="136">
        <f>SUM(F42:F44)</f>
        <v>1985.9099999999999</v>
      </c>
      <c r="G41" s="77">
        <f t="shared" si="0"/>
        <v>-20.7800000000002</v>
      </c>
      <c r="H41" s="77">
        <f t="shared" si="1"/>
        <v>6794.209999999999</v>
      </c>
      <c r="I41" s="9"/>
      <c r="K41" s="101"/>
    </row>
    <row r="42" spans="1:11" ht="12.75" customHeight="1">
      <c r="A42" s="50" t="s">
        <v>31</v>
      </c>
      <c r="B42" s="96">
        <v>2916.5</v>
      </c>
      <c r="C42" s="96">
        <v>2205.5</v>
      </c>
      <c r="D42" s="96">
        <v>4194.95</v>
      </c>
      <c r="E42" s="96">
        <v>457.9</v>
      </c>
      <c r="F42" s="96">
        <v>180.15</v>
      </c>
      <c r="G42" s="77">
        <f t="shared" si="0"/>
        <v>-277.75</v>
      </c>
      <c r="H42" s="77">
        <f t="shared" si="1"/>
        <v>1989.4499999999998</v>
      </c>
      <c r="I42" s="9"/>
      <c r="K42" s="101"/>
    </row>
    <row r="43" spans="1:11" ht="12.75" customHeight="1">
      <c r="A43" s="50" t="s">
        <v>32</v>
      </c>
      <c r="B43" s="96">
        <v>2825</v>
      </c>
      <c r="C43" s="96">
        <v>2084.9</v>
      </c>
      <c r="D43" s="96">
        <v>5990.5</v>
      </c>
      <c r="E43" s="96">
        <v>485.6</v>
      </c>
      <c r="F43" s="96">
        <v>718.8</v>
      </c>
      <c r="G43" s="77">
        <f t="shared" si="0"/>
        <v>233.19999999999993</v>
      </c>
      <c r="H43" s="77">
        <f t="shared" si="1"/>
        <v>3905.6</v>
      </c>
      <c r="I43" s="9"/>
      <c r="K43" s="101"/>
    </row>
    <row r="44" spans="1:11" ht="12.75" customHeight="1">
      <c r="A44" s="50" t="s">
        <v>33</v>
      </c>
      <c r="B44" s="96">
        <v>7421</v>
      </c>
      <c r="C44" s="96">
        <v>5841.6</v>
      </c>
      <c r="D44" s="96">
        <v>6740.76</v>
      </c>
      <c r="E44" s="96">
        <v>1063.19</v>
      </c>
      <c r="F44" s="96">
        <v>1086.96</v>
      </c>
      <c r="G44" s="77">
        <f t="shared" si="0"/>
        <v>23.769999999999982</v>
      </c>
      <c r="H44" s="77">
        <f t="shared" si="1"/>
        <v>899.1599999999999</v>
      </c>
      <c r="I44" s="9"/>
      <c r="K44" s="101"/>
    </row>
    <row r="45" spans="1:11" ht="12.75" customHeight="1" hidden="1">
      <c r="A45" s="50" t="s">
        <v>34</v>
      </c>
      <c r="B45" s="97">
        <v>0</v>
      </c>
      <c r="C45" s="97">
        <v>0</v>
      </c>
      <c r="D45" s="97"/>
      <c r="E45" s="97"/>
      <c r="F45" s="97"/>
      <c r="G45" s="77">
        <f t="shared" si="0"/>
        <v>0</v>
      </c>
      <c r="H45" s="77">
        <f t="shared" si="1"/>
        <v>0</v>
      </c>
      <c r="I45" s="9"/>
      <c r="J45" s="2">
        <v>7421</v>
      </c>
      <c r="K45" s="101"/>
    </row>
    <row r="46" spans="1:11" ht="12.75" customHeight="1" hidden="1">
      <c r="A46" s="50" t="s">
        <v>35</v>
      </c>
      <c r="B46" s="97">
        <v>0</v>
      </c>
      <c r="C46" s="97">
        <v>0</v>
      </c>
      <c r="D46" s="97"/>
      <c r="E46" s="97"/>
      <c r="F46" s="97"/>
      <c r="G46" s="77">
        <f t="shared" si="0"/>
        <v>0</v>
      </c>
      <c r="H46" s="77">
        <f t="shared" si="1"/>
        <v>0</v>
      </c>
      <c r="I46" s="9"/>
      <c r="K46" s="101"/>
    </row>
    <row r="47" spans="1:11" ht="12.75" customHeight="1">
      <c r="A47" s="8" t="s">
        <v>14</v>
      </c>
      <c r="B47" s="136">
        <f>SUM(B48:B51)</f>
        <v>8924</v>
      </c>
      <c r="C47" s="136">
        <v>6274.9</v>
      </c>
      <c r="D47" s="136">
        <f>SUM(D48:D50)</f>
        <v>13893.55</v>
      </c>
      <c r="E47" s="136">
        <v>1755.99</v>
      </c>
      <c r="F47" s="136">
        <f>SUM(F48:F50)</f>
        <v>1954.35</v>
      </c>
      <c r="G47" s="77">
        <f t="shared" si="0"/>
        <v>198.3599999999999</v>
      </c>
      <c r="H47" s="77">
        <f t="shared" si="1"/>
        <v>7618.65</v>
      </c>
      <c r="K47" s="101"/>
    </row>
    <row r="48" spans="1:11" ht="12.75" customHeight="1">
      <c r="A48" s="50" t="s">
        <v>31</v>
      </c>
      <c r="B48" s="96">
        <v>1772.5</v>
      </c>
      <c r="C48" s="96">
        <v>1181</v>
      </c>
      <c r="D48" s="96">
        <v>2879.25</v>
      </c>
      <c r="E48" s="96">
        <v>321</v>
      </c>
      <c r="F48" s="96">
        <v>180.15</v>
      </c>
      <c r="G48" s="77">
        <f t="shared" si="0"/>
        <v>-140.85</v>
      </c>
      <c r="H48" s="77">
        <f t="shared" si="1"/>
        <v>1698.25</v>
      </c>
      <c r="K48" s="101"/>
    </row>
    <row r="49" spans="1:11" ht="12.75" customHeight="1">
      <c r="A49" s="50" t="s">
        <v>32</v>
      </c>
      <c r="B49" s="96">
        <v>1871.7</v>
      </c>
      <c r="C49" s="96">
        <v>1256.5</v>
      </c>
      <c r="D49" s="96">
        <v>4719.7</v>
      </c>
      <c r="E49" s="96">
        <v>477</v>
      </c>
      <c r="F49" s="96">
        <v>702.3</v>
      </c>
      <c r="G49" s="77">
        <f t="shared" si="0"/>
        <v>225.29999999999995</v>
      </c>
      <c r="H49" s="77">
        <f t="shared" si="1"/>
        <v>3463.2</v>
      </c>
      <c r="K49" s="101"/>
    </row>
    <row r="50" spans="1:11" ht="12.75" customHeight="1">
      <c r="A50" s="50" t="s">
        <v>33</v>
      </c>
      <c r="B50" s="96">
        <v>5279.8</v>
      </c>
      <c r="C50" s="96">
        <v>3837.4</v>
      </c>
      <c r="D50" s="96">
        <v>6294.6</v>
      </c>
      <c r="E50" s="96">
        <v>957.99</v>
      </c>
      <c r="F50" s="96">
        <v>1071.9</v>
      </c>
      <c r="G50" s="77">
        <f t="shared" si="0"/>
        <v>113.91000000000008</v>
      </c>
      <c r="H50" s="77">
        <f t="shared" si="1"/>
        <v>2457.2000000000003</v>
      </c>
      <c r="K50" s="101"/>
    </row>
    <row r="51" spans="1:11" ht="12.75" customHeight="1" hidden="1">
      <c r="A51" s="50" t="s">
        <v>34</v>
      </c>
      <c r="B51" s="97">
        <v>0</v>
      </c>
      <c r="C51" s="97">
        <v>0</v>
      </c>
      <c r="D51" s="97"/>
      <c r="E51" s="97"/>
      <c r="F51" s="97"/>
      <c r="G51" s="77">
        <f t="shared" si="0"/>
        <v>0</v>
      </c>
      <c r="H51" s="77">
        <f t="shared" si="1"/>
        <v>0</v>
      </c>
      <c r="K51" s="101"/>
    </row>
    <row r="52" spans="1:11" ht="12.75" customHeight="1" hidden="1">
      <c r="A52" s="50" t="s">
        <v>35</v>
      </c>
      <c r="B52" s="97">
        <v>0</v>
      </c>
      <c r="C52" s="97">
        <v>0</v>
      </c>
      <c r="D52" s="97"/>
      <c r="E52" s="97"/>
      <c r="F52" s="97"/>
      <c r="G52" s="77">
        <f t="shared" si="0"/>
        <v>0</v>
      </c>
      <c r="H52" s="77">
        <f t="shared" si="1"/>
        <v>0</v>
      </c>
      <c r="K52" s="101"/>
    </row>
    <row r="53" spans="1:11" ht="23.25" customHeight="1">
      <c r="A53" s="8" t="s">
        <v>15</v>
      </c>
      <c r="B53" s="137">
        <v>2.648303465838685</v>
      </c>
      <c r="C53" s="137">
        <v>1.96</v>
      </c>
      <c r="D53" s="137">
        <v>8.05</v>
      </c>
      <c r="E53" s="137">
        <v>10.35</v>
      </c>
      <c r="F53" s="137">
        <v>10.79</v>
      </c>
      <c r="G53" s="77">
        <f t="shared" si="0"/>
        <v>0.4399999999999995</v>
      </c>
      <c r="H53" s="77">
        <f t="shared" si="1"/>
        <v>6.090000000000001</v>
      </c>
      <c r="J53" s="67"/>
      <c r="K53" s="101"/>
    </row>
    <row r="54" spans="1:11" ht="12" customHeight="1">
      <c r="A54" s="50" t="s">
        <v>31</v>
      </c>
      <c r="B54" s="92">
        <v>1.9135067535739185</v>
      </c>
      <c r="C54" s="92">
        <v>0.4010104385075408</v>
      </c>
      <c r="D54" s="93">
        <v>5.69</v>
      </c>
      <c r="E54" s="93">
        <v>5.99</v>
      </c>
      <c r="F54" s="93">
        <v>6.19</v>
      </c>
      <c r="G54" s="77">
        <f t="shared" si="0"/>
        <v>0.20000000000000018</v>
      </c>
      <c r="H54" s="77">
        <f t="shared" si="1"/>
        <v>5.28898956149246</v>
      </c>
      <c r="J54" s="67"/>
      <c r="K54" s="101"/>
    </row>
    <row r="55" spans="1:11" ht="12" customHeight="1">
      <c r="A55" s="50" t="s">
        <v>32</v>
      </c>
      <c r="B55" s="92">
        <v>2.250232631529606</v>
      </c>
      <c r="C55" s="92">
        <v>0.6898285724383382</v>
      </c>
      <c r="D55" s="93">
        <v>7.23</v>
      </c>
      <c r="E55" s="93">
        <v>8.02</v>
      </c>
      <c r="F55" s="93">
        <v>8.33</v>
      </c>
      <c r="G55" s="77">
        <f t="shared" si="0"/>
        <v>0.3100000000000005</v>
      </c>
      <c r="H55" s="77">
        <f t="shared" si="1"/>
        <v>6.5401714275616625</v>
      </c>
      <c r="J55" s="67"/>
      <c r="K55" s="101"/>
    </row>
    <row r="56" spans="1:11" ht="12" customHeight="1">
      <c r="A56" s="50" t="s">
        <v>33</v>
      </c>
      <c r="B56" s="92">
        <v>2.82091884334991</v>
      </c>
      <c r="C56" s="92">
        <v>2.07</v>
      </c>
      <c r="D56" s="92">
        <v>9.58</v>
      </c>
      <c r="E56" s="92">
        <v>12.98</v>
      </c>
      <c r="F56" s="92">
        <v>13.28</v>
      </c>
      <c r="G56" s="77">
        <f t="shared" si="0"/>
        <v>0.29999999999999893</v>
      </c>
      <c r="H56" s="77">
        <f t="shared" si="1"/>
        <v>7.51</v>
      </c>
      <c r="J56" s="67"/>
      <c r="K56" s="101"/>
    </row>
    <row r="57" spans="1:11" ht="12" customHeight="1" hidden="1">
      <c r="A57" s="50" t="s">
        <v>34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77">
        <f>F57-E57</f>
        <v>0</v>
      </c>
      <c r="H57" s="77">
        <f>D57-C57</f>
        <v>0</v>
      </c>
      <c r="J57" s="67"/>
      <c r="K57" s="101"/>
    </row>
    <row r="58" spans="1:8" ht="12" customHeight="1" hidden="1">
      <c r="A58" s="50" t="s">
        <v>35</v>
      </c>
      <c r="B58" s="93">
        <v>0</v>
      </c>
      <c r="C58" s="93">
        <v>0</v>
      </c>
      <c r="D58" s="93">
        <v>0</v>
      </c>
      <c r="E58" s="93">
        <v>0</v>
      </c>
      <c r="F58" s="93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2"/>
    </row>
    <row r="65" ht="11.25">
      <c r="B65" s="102"/>
    </row>
    <row r="66" ht="11.25">
      <c r="B66" s="10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0">
      <selection activeCell="B32" sqref="B32:F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8">
        <f>SUM(B5:B7)</f>
        <v>4695</v>
      </c>
      <c r="C4" s="98">
        <v>2955</v>
      </c>
      <c r="D4" s="98">
        <f>SUM(D5:D7)</f>
        <v>3385</v>
      </c>
      <c r="E4" s="98">
        <v>300</v>
      </c>
      <c r="F4" s="98">
        <f>SUM(F5:F7)</f>
        <v>300</v>
      </c>
      <c r="G4" s="77">
        <f>F4-E4</f>
        <v>0</v>
      </c>
      <c r="H4" s="77">
        <f>+D4-C4</f>
        <v>430</v>
      </c>
      <c r="I4"/>
      <c r="J4" s="9"/>
      <c r="M4" s="102"/>
      <c r="N4" s="102"/>
      <c r="O4" s="102"/>
    </row>
    <row r="5" spans="1:15" ht="12.75" customHeight="1">
      <c r="A5" s="66" t="s">
        <v>10</v>
      </c>
      <c r="B5" s="95">
        <v>635</v>
      </c>
      <c r="C5" s="95">
        <v>410</v>
      </c>
      <c r="D5" s="95">
        <v>550</v>
      </c>
      <c r="E5" s="95">
        <v>40</v>
      </c>
      <c r="F5" s="95">
        <v>40</v>
      </c>
      <c r="G5" s="77">
        <f aca="true" t="shared" si="0" ref="G5:G27">F5-E5</f>
        <v>0</v>
      </c>
      <c r="H5" s="77">
        <f aca="true" t="shared" si="1" ref="H5:H27">+D5-C5</f>
        <v>140</v>
      </c>
      <c r="I5"/>
      <c r="J5" s="9"/>
      <c r="M5" s="102"/>
      <c r="N5" s="102"/>
      <c r="O5" s="102"/>
    </row>
    <row r="6" spans="1:15" ht="12.75" customHeight="1">
      <c r="A6" s="66" t="s">
        <v>36</v>
      </c>
      <c r="B6" s="95">
        <v>865</v>
      </c>
      <c r="C6" s="95">
        <v>510</v>
      </c>
      <c r="D6" s="95">
        <v>735</v>
      </c>
      <c r="E6" s="95">
        <v>70</v>
      </c>
      <c r="F6" s="95">
        <v>70</v>
      </c>
      <c r="G6" s="77">
        <f t="shared" si="0"/>
        <v>0</v>
      </c>
      <c r="H6" s="77">
        <f t="shared" si="1"/>
        <v>225</v>
      </c>
      <c r="I6"/>
      <c r="J6" s="9"/>
      <c r="M6" s="102"/>
      <c r="N6" s="102"/>
      <c r="O6" s="102"/>
    </row>
    <row r="7" spans="1:15" ht="12.75" customHeight="1">
      <c r="A7" s="66" t="s">
        <v>11</v>
      </c>
      <c r="B7" s="95">
        <v>3195</v>
      </c>
      <c r="C7" s="95">
        <v>2035</v>
      </c>
      <c r="D7" s="95">
        <v>2100</v>
      </c>
      <c r="E7" s="95">
        <v>190</v>
      </c>
      <c r="F7" s="95">
        <v>190</v>
      </c>
      <c r="G7" s="77">
        <f t="shared" si="0"/>
        <v>0</v>
      </c>
      <c r="H7" s="77">
        <f t="shared" si="1"/>
        <v>65</v>
      </c>
      <c r="I7"/>
      <c r="J7" s="9"/>
      <c r="M7" s="102"/>
      <c r="N7" s="102"/>
      <c r="O7" s="102"/>
    </row>
    <row r="8" spans="1:15" ht="13.5" customHeight="1" hidden="1">
      <c r="A8" s="66" t="s">
        <v>37</v>
      </c>
      <c r="B8" s="118">
        <v>0</v>
      </c>
      <c r="C8" s="118">
        <v>0</v>
      </c>
      <c r="D8" s="96"/>
      <c r="E8" s="118"/>
      <c r="F8" s="96"/>
      <c r="G8" s="77">
        <f t="shared" si="0"/>
        <v>0</v>
      </c>
      <c r="H8" s="77">
        <f t="shared" si="1"/>
        <v>0</v>
      </c>
      <c r="I8"/>
      <c r="J8" s="9"/>
      <c r="M8" s="102"/>
      <c r="N8" s="102"/>
      <c r="O8" s="102"/>
    </row>
    <row r="9" spans="1:15" ht="12.75" customHeight="1" hidden="1">
      <c r="A9" s="66" t="s">
        <v>38</v>
      </c>
      <c r="B9" s="118">
        <v>0</v>
      </c>
      <c r="C9" s="118">
        <v>0</v>
      </c>
      <c r="D9" s="96"/>
      <c r="E9" s="118"/>
      <c r="F9" s="96"/>
      <c r="G9" s="77">
        <f t="shared" si="0"/>
        <v>0</v>
      </c>
      <c r="H9" s="77">
        <f t="shared" si="1"/>
        <v>0</v>
      </c>
      <c r="I9"/>
      <c r="J9" s="9"/>
      <c r="M9" s="102"/>
      <c r="N9" s="102"/>
      <c r="O9" s="102"/>
    </row>
    <row r="10" spans="1:15" ht="12.75" customHeight="1">
      <c r="A10" s="65" t="s">
        <v>68</v>
      </c>
      <c r="B10" s="98">
        <f>SUM(B11:B13)</f>
        <v>6357.528299999999</v>
      </c>
      <c r="C10" s="98">
        <v>4487.594</v>
      </c>
      <c r="D10" s="98">
        <f>SUM(D11:D13)</f>
        <v>3788.818</v>
      </c>
      <c r="E10" s="98">
        <v>464.022</v>
      </c>
      <c r="F10" s="98">
        <f>SUM(F11:F13)</f>
        <v>589.15</v>
      </c>
      <c r="G10" s="77">
        <f t="shared" si="0"/>
        <v>125.12799999999999</v>
      </c>
      <c r="H10" s="77">
        <f t="shared" si="1"/>
        <v>-698.7759999999998</v>
      </c>
      <c r="I10"/>
      <c r="M10" s="102"/>
      <c r="N10" s="102"/>
      <c r="O10" s="102"/>
    </row>
    <row r="11" spans="1:15" ht="12.75" customHeight="1">
      <c r="A11" s="66" t="s">
        <v>10</v>
      </c>
      <c r="B11" s="95">
        <v>941.8721999999999</v>
      </c>
      <c r="C11" s="95">
        <v>670.616</v>
      </c>
      <c r="D11" s="95">
        <v>180.77</v>
      </c>
      <c r="E11" s="95">
        <v>17.84</v>
      </c>
      <c r="F11" s="95">
        <v>3.57</v>
      </c>
      <c r="G11" s="77">
        <f t="shared" si="0"/>
        <v>-14.27</v>
      </c>
      <c r="H11" s="77">
        <f t="shared" si="1"/>
        <v>-489.846</v>
      </c>
      <c r="I11"/>
      <c r="J11" s="9"/>
      <c r="M11" s="102"/>
      <c r="N11" s="102"/>
      <c r="O11" s="102"/>
    </row>
    <row r="12" spans="1:15" ht="12.75" customHeight="1">
      <c r="A12" s="66" t="s">
        <v>36</v>
      </c>
      <c r="B12" s="95">
        <v>1086.585</v>
      </c>
      <c r="C12" s="95">
        <v>834.795</v>
      </c>
      <c r="D12" s="95">
        <v>869.522</v>
      </c>
      <c r="E12" s="95">
        <v>125.076</v>
      </c>
      <c r="F12" s="95">
        <v>75.125</v>
      </c>
      <c r="G12" s="77">
        <f t="shared" si="0"/>
        <v>-49.95099999999999</v>
      </c>
      <c r="H12" s="77">
        <f t="shared" si="1"/>
        <v>34.72700000000009</v>
      </c>
      <c r="I12"/>
      <c r="J12" s="9"/>
      <c r="M12" s="102"/>
      <c r="N12" s="102"/>
      <c r="O12" s="102"/>
    </row>
    <row r="13" spans="1:15" ht="12.75" customHeight="1">
      <c r="A13" s="66" t="s">
        <v>11</v>
      </c>
      <c r="B13" s="95">
        <v>4329.071099999999</v>
      </c>
      <c r="C13" s="95">
        <v>2982.183</v>
      </c>
      <c r="D13" s="95">
        <v>2738.526</v>
      </c>
      <c r="E13" s="95">
        <v>321.106</v>
      </c>
      <c r="F13" s="95">
        <v>510.455</v>
      </c>
      <c r="G13" s="77">
        <f t="shared" si="0"/>
        <v>189.349</v>
      </c>
      <c r="H13" s="77">
        <f t="shared" si="1"/>
        <v>-243.65700000000015</v>
      </c>
      <c r="I13"/>
      <c r="J13" s="9"/>
      <c r="M13" s="102"/>
      <c r="N13" s="102"/>
      <c r="O13" s="102"/>
    </row>
    <row r="14" spans="1:15" ht="12.75" customHeight="1" hidden="1">
      <c r="A14" s="66" t="s">
        <v>37</v>
      </c>
      <c r="B14" s="118">
        <v>0</v>
      </c>
      <c r="C14" s="118">
        <v>0</v>
      </c>
      <c r="D14" s="96"/>
      <c r="E14" s="118"/>
      <c r="F14" s="96"/>
      <c r="G14" s="77">
        <f t="shared" si="0"/>
        <v>0</v>
      </c>
      <c r="H14" s="77">
        <f t="shared" si="1"/>
        <v>0</v>
      </c>
      <c r="I14"/>
      <c r="J14" s="9"/>
      <c r="M14" s="102"/>
      <c r="N14" s="102"/>
      <c r="O14" s="102"/>
    </row>
    <row r="15" spans="1:15" ht="12.75" customHeight="1" hidden="1">
      <c r="A15" s="66" t="s">
        <v>38</v>
      </c>
      <c r="B15" s="118">
        <v>0</v>
      </c>
      <c r="C15" s="118">
        <v>0</v>
      </c>
      <c r="D15" s="96"/>
      <c r="E15" s="118"/>
      <c r="F15" s="96"/>
      <c r="G15" s="77">
        <f t="shared" si="0"/>
        <v>0</v>
      </c>
      <c r="H15" s="77">
        <f t="shared" si="1"/>
        <v>0</v>
      </c>
      <c r="I15"/>
      <c r="J15" s="9"/>
      <c r="M15" s="102"/>
      <c r="N15" s="102"/>
      <c r="O15" s="102"/>
    </row>
    <row r="16" spans="1:15" ht="12.75" customHeight="1">
      <c r="A16" s="65" t="s">
        <v>69</v>
      </c>
      <c r="B16" s="98">
        <f>SUM(B17:B19)</f>
        <v>3527.3991</v>
      </c>
      <c r="C16" s="98">
        <v>2370.715</v>
      </c>
      <c r="D16" s="98">
        <f>SUM(D17:D19)</f>
        <v>2713.355</v>
      </c>
      <c r="E16" s="98">
        <v>248.62</v>
      </c>
      <c r="F16" s="98">
        <f>SUM(F17:F19)</f>
        <v>775.312</v>
      </c>
      <c r="G16" s="77">
        <f t="shared" si="0"/>
        <v>526.692</v>
      </c>
      <c r="H16" s="77">
        <f t="shared" si="1"/>
        <v>342.6399999999999</v>
      </c>
      <c r="I16"/>
      <c r="M16" s="102"/>
      <c r="N16" s="102"/>
      <c r="O16" s="102"/>
    </row>
    <row r="17" spans="1:15" ht="12.75" customHeight="1">
      <c r="A17" s="66" t="s">
        <v>10</v>
      </c>
      <c r="B17" s="95">
        <v>520.3</v>
      </c>
      <c r="C17" s="95">
        <v>333.55</v>
      </c>
      <c r="D17" s="95">
        <v>40.98</v>
      </c>
      <c r="E17" s="133">
        <v>5</v>
      </c>
      <c r="F17" s="95" t="s">
        <v>112</v>
      </c>
      <c r="G17" s="77">
        <f>-E17</f>
        <v>-5</v>
      </c>
      <c r="H17" s="77">
        <f>+D17-C17</f>
        <v>-292.57</v>
      </c>
      <c r="I17"/>
      <c r="M17" s="102"/>
      <c r="N17" s="102"/>
      <c r="O17" s="102"/>
    </row>
    <row r="18" spans="1:15" ht="12.75" customHeight="1">
      <c r="A18" s="66" t="s">
        <v>36</v>
      </c>
      <c r="B18" s="95">
        <v>522.772</v>
      </c>
      <c r="C18" s="95">
        <v>373.392</v>
      </c>
      <c r="D18" s="95">
        <v>597.152</v>
      </c>
      <c r="E18" s="95">
        <v>63.62</v>
      </c>
      <c r="F18" s="95">
        <v>36.82</v>
      </c>
      <c r="G18" s="77">
        <f t="shared" si="0"/>
        <v>-26.799999999999997</v>
      </c>
      <c r="H18" s="77">
        <f t="shared" si="1"/>
        <v>223.76000000000005</v>
      </c>
      <c r="I18"/>
      <c r="M18" s="102"/>
      <c r="N18" s="102"/>
      <c r="O18" s="102"/>
    </row>
    <row r="19" spans="1:15" ht="12.75" customHeight="1">
      <c r="A19" s="66" t="s">
        <v>11</v>
      </c>
      <c r="B19" s="95">
        <v>2484.3271</v>
      </c>
      <c r="C19" s="95">
        <v>1663.773</v>
      </c>
      <c r="D19" s="95">
        <v>2075.223</v>
      </c>
      <c r="E19" s="95">
        <v>180</v>
      </c>
      <c r="F19" s="95">
        <v>738.492</v>
      </c>
      <c r="G19" s="77">
        <f t="shared" si="0"/>
        <v>558.492</v>
      </c>
      <c r="H19" s="77">
        <f t="shared" si="1"/>
        <v>411.45000000000005</v>
      </c>
      <c r="I19"/>
      <c r="M19" s="102"/>
      <c r="N19" s="102"/>
      <c r="O19" s="102"/>
    </row>
    <row r="20" spans="1:15" ht="12.75" customHeight="1" hidden="1">
      <c r="A20" s="66" t="s">
        <v>37</v>
      </c>
      <c r="B20" s="118">
        <v>0</v>
      </c>
      <c r="C20" s="118">
        <v>0</v>
      </c>
      <c r="D20" s="96"/>
      <c r="E20" s="118"/>
      <c r="F20" s="96"/>
      <c r="G20" s="77">
        <f t="shared" si="0"/>
        <v>0</v>
      </c>
      <c r="H20" s="77">
        <f t="shared" si="1"/>
        <v>0</v>
      </c>
      <c r="I20"/>
      <c r="M20" s="102"/>
      <c r="N20" s="102"/>
      <c r="O20" s="102"/>
    </row>
    <row r="21" spans="1:15" ht="12.75" customHeight="1" hidden="1">
      <c r="A21" s="66" t="s">
        <v>38</v>
      </c>
      <c r="B21" s="118">
        <v>0</v>
      </c>
      <c r="C21" s="118">
        <v>0</v>
      </c>
      <c r="D21" s="96"/>
      <c r="E21" s="118"/>
      <c r="F21" s="96"/>
      <c r="G21" s="77">
        <f t="shared" si="0"/>
        <v>0</v>
      </c>
      <c r="H21" s="77">
        <f t="shared" si="1"/>
        <v>0</v>
      </c>
      <c r="I21"/>
      <c r="M21" s="102"/>
      <c r="N21" s="102"/>
      <c r="O21" s="102"/>
    </row>
    <row r="22" spans="1:15" ht="12.75" customHeight="1">
      <c r="A22" s="65" t="s">
        <v>67</v>
      </c>
      <c r="B22" s="112">
        <v>10.391453181962047</v>
      </c>
      <c r="C22" s="112">
        <v>8.8</v>
      </c>
      <c r="D22" s="135">
        <v>16.27</v>
      </c>
      <c r="E22" s="112">
        <v>18.82</v>
      </c>
      <c r="F22" s="135">
        <v>16.54</v>
      </c>
      <c r="G22" s="77">
        <f t="shared" si="0"/>
        <v>-2.280000000000001</v>
      </c>
      <c r="H22" s="77">
        <f t="shared" si="1"/>
        <v>7.469999999999999</v>
      </c>
      <c r="I22"/>
      <c r="J22" s="67"/>
      <c r="K22" s="67"/>
      <c r="L22" s="67"/>
      <c r="M22" s="102"/>
      <c r="N22" s="102"/>
      <c r="O22" s="102"/>
    </row>
    <row r="23" spans="1:15" ht="12.75" customHeight="1">
      <c r="A23" s="66" t="s">
        <v>10</v>
      </c>
      <c r="B23" s="94">
        <v>4.603734292315649</v>
      </c>
      <c r="C23" s="94">
        <v>4.1</v>
      </c>
      <c r="D23" s="94">
        <v>8.55</v>
      </c>
      <c r="E23" s="134">
        <v>9.19</v>
      </c>
      <c r="F23" s="94" t="s">
        <v>113</v>
      </c>
      <c r="G23" s="77">
        <f>-E23</f>
        <v>-9.19</v>
      </c>
      <c r="H23" s="77">
        <f t="shared" si="1"/>
        <v>4.450000000000001</v>
      </c>
      <c r="I23"/>
      <c r="J23" s="67"/>
      <c r="K23" s="67"/>
      <c r="L23" s="67"/>
      <c r="M23" s="102"/>
      <c r="N23" s="102"/>
      <c r="O23" s="102"/>
    </row>
    <row r="24" spans="1:15" ht="12.75" customHeight="1">
      <c r="A24" s="66" t="s">
        <v>36</v>
      </c>
      <c r="B24" s="94">
        <v>7.412045282709488</v>
      </c>
      <c r="C24" s="94">
        <v>6.573792887324663</v>
      </c>
      <c r="D24" s="115">
        <v>12.79</v>
      </c>
      <c r="E24" s="115">
        <v>14.95</v>
      </c>
      <c r="F24" s="115">
        <v>13.61</v>
      </c>
      <c r="G24" s="77">
        <f t="shared" si="0"/>
        <v>-1.3399999999999999</v>
      </c>
      <c r="H24" s="77">
        <f t="shared" si="1"/>
        <v>6.216207112675336</v>
      </c>
      <c r="I24"/>
      <c r="J24" s="67"/>
      <c r="K24" s="67"/>
      <c r="L24" s="67"/>
      <c r="M24" s="102"/>
      <c r="N24" s="102"/>
      <c r="O24" s="102"/>
    </row>
    <row r="25" spans="1:15" ht="12.75" customHeight="1">
      <c r="A25" s="66" t="s">
        <v>11</v>
      </c>
      <c r="B25" s="94">
        <v>12.05823054237515</v>
      </c>
      <c r="C25" s="94">
        <v>10.04</v>
      </c>
      <c r="D25" s="94">
        <v>17.8</v>
      </c>
      <c r="E25" s="94">
        <v>20.46</v>
      </c>
      <c r="F25" s="94">
        <v>17.03</v>
      </c>
      <c r="G25" s="77">
        <f t="shared" si="0"/>
        <v>-3.4299999999999997</v>
      </c>
      <c r="H25" s="77">
        <f t="shared" si="1"/>
        <v>7.760000000000002</v>
      </c>
      <c r="I25"/>
      <c r="J25" s="67"/>
      <c r="K25" s="67"/>
      <c r="L25" s="67"/>
      <c r="M25" s="102"/>
      <c r="N25" s="102"/>
      <c r="O25" s="102"/>
    </row>
    <row r="26" spans="1:15" ht="12.75" customHeight="1" hidden="1">
      <c r="A26" s="66" t="s">
        <v>37</v>
      </c>
      <c r="B26" s="96">
        <v>0</v>
      </c>
      <c r="C26" s="92">
        <v>0</v>
      </c>
      <c r="D26" s="96">
        <v>0</v>
      </c>
      <c r="E26" s="96">
        <v>0</v>
      </c>
      <c r="F26" s="96">
        <v>0</v>
      </c>
      <c r="G26" s="77">
        <f t="shared" si="0"/>
        <v>0</v>
      </c>
      <c r="H26" s="77">
        <f t="shared" si="1"/>
        <v>0</v>
      </c>
      <c r="I26"/>
      <c r="M26" s="102"/>
      <c r="N26" s="102"/>
      <c r="O26" s="102"/>
    </row>
    <row r="27" spans="1:15" ht="12.75" customHeight="1" hidden="1">
      <c r="A27" s="66" t="s">
        <v>38</v>
      </c>
      <c r="B27" s="96">
        <v>0</v>
      </c>
      <c r="C27" s="92">
        <v>0</v>
      </c>
      <c r="D27" s="96">
        <v>0</v>
      </c>
      <c r="E27" s="96">
        <v>0</v>
      </c>
      <c r="F27" s="96">
        <v>0</v>
      </c>
      <c r="G27" s="77">
        <f t="shared" si="0"/>
        <v>0</v>
      </c>
      <c r="H27" s="77">
        <f t="shared" si="1"/>
        <v>0</v>
      </c>
      <c r="I27"/>
      <c r="M27" s="102"/>
      <c r="N27" s="102"/>
      <c r="O27" s="102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103</v>
      </c>
      <c r="C31" s="54" t="s">
        <v>115</v>
      </c>
      <c r="D31" s="54" t="s">
        <v>111</v>
      </c>
      <c r="E31" s="54">
        <v>40725</v>
      </c>
      <c r="F31" s="54">
        <v>40756</v>
      </c>
      <c r="G31" s="59" t="s">
        <v>2</v>
      </c>
      <c r="H31" s="59" t="s">
        <v>3</v>
      </c>
      <c r="I31"/>
    </row>
    <row r="32" spans="1:13" ht="12.75" customHeight="1">
      <c r="A32" s="147" t="s">
        <v>42</v>
      </c>
      <c r="B32" s="72">
        <v>3.666606846907961</v>
      </c>
      <c r="C32" s="72">
        <v>2.9953287510897133</v>
      </c>
      <c r="D32" s="72">
        <v>8.72848536822569</v>
      </c>
      <c r="E32" s="72">
        <v>11.25</v>
      </c>
      <c r="F32" s="72">
        <v>9.86</v>
      </c>
      <c r="G32" s="77">
        <f>F32-E32</f>
        <v>-1.3900000000000006</v>
      </c>
      <c r="H32" s="77">
        <f>D32-C32</f>
        <v>5.733156617135977</v>
      </c>
      <c r="I32" s="67"/>
      <c r="J32" s="72"/>
      <c r="L32" s="72"/>
      <c r="M32" s="142"/>
    </row>
    <row r="33" spans="1:13" ht="12.75" customHeight="1">
      <c r="A33" s="63" t="s">
        <v>26</v>
      </c>
      <c r="B33" s="140">
        <v>4.146377470578715</v>
      </c>
      <c r="C33" s="140">
        <v>3.3790560817628483</v>
      </c>
      <c r="D33" s="140">
        <v>6.8</v>
      </c>
      <c r="E33" s="31" t="s">
        <v>1</v>
      </c>
      <c r="F33" s="31" t="s">
        <v>1</v>
      </c>
      <c r="G33" s="77" t="s">
        <v>1</v>
      </c>
      <c r="H33" s="77">
        <f>D33-C33</f>
        <v>3.4209439182371515</v>
      </c>
      <c r="I33" s="67"/>
      <c r="J33" s="31"/>
      <c r="L33" s="31"/>
      <c r="M33" s="142"/>
    </row>
    <row r="34" spans="1:13" ht="12.75" customHeight="1">
      <c r="A34" s="63" t="s">
        <v>27</v>
      </c>
      <c r="B34" s="31">
        <v>3.6878438437370695</v>
      </c>
      <c r="C34" s="31">
        <v>3.0068238545418393</v>
      </c>
      <c r="D34" s="31">
        <v>8.534782452491804</v>
      </c>
      <c r="E34" s="31">
        <v>10.999999999999998</v>
      </c>
      <c r="F34" s="31">
        <v>9.86004897071077</v>
      </c>
      <c r="G34" s="77">
        <f>F34-E34</f>
        <v>-1.1399510292892288</v>
      </c>
      <c r="H34" s="77">
        <f>D34-C34</f>
        <v>5.527958597949965</v>
      </c>
      <c r="I34" s="67"/>
      <c r="J34" s="31"/>
      <c r="L34" s="31"/>
      <c r="M34" s="142"/>
    </row>
    <row r="35" spans="1:13" ht="12.75" customHeight="1">
      <c r="A35" s="63" t="s">
        <v>28</v>
      </c>
      <c r="B35" s="31">
        <v>3.4022507119625924</v>
      </c>
      <c r="C35" s="31">
        <v>2.8242550849304857</v>
      </c>
      <c r="D35" s="31">
        <v>9.827898377009786</v>
      </c>
      <c r="E35" s="140">
        <v>11</v>
      </c>
      <c r="F35" s="141" t="s">
        <v>1</v>
      </c>
      <c r="G35" s="77">
        <f>-E35</f>
        <v>-11</v>
      </c>
      <c r="H35" s="77">
        <f>D35-C35</f>
        <v>7.003643292079301</v>
      </c>
      <c r="I35" s="67"/>
      <c r="J35" s="140"/>
      <c r="L35" s="140"/>
      <c r="M35" s="142"/>
    </row>
    <row r="36" spans="1:13" ht="12.75" customHeight="1">
      <c r="A36" s="63" t="s">
        <v>29</v>
      </c>
      <c r="B36" s="31" t="s">
        <v>1</v>
      </c>
      <c r="C36" s="141" t="s">
        <v>1</v>
      </c>
      <c r="D36" s="31">
        <v>12.456199628255586</v>
      </c>
      <c r="E36" s="140">
        <v>13</v>
      </c>
      <c r="F36" s="141" t="s">
        <v>1</v>
      </c>
      <c r="G36" s="77">
        <f>-E36</f>
        <v>-13</v>
      </c>
      <c r="H36" s="77">
        <f>D36</f>
        <v>12.456199628255586</v>
      </c>
      <c r="I36" s="67"/>
      <c r="J36" s="140"/>
      <c r="L36" s="140"/>
      <c r="M36" s="142"/>
    </row>
    <row r="37" spans="1:13" ht="12.75" customHeight="1">
      <c r="A37" s="63" t="s">
        <v>30</v>
      </c>
      <c r="B37" s="141" t="s">
        <v>1</v>
      </c>
      <c r="C37" s="141" t="s">
        <v>1</v>
      </c>
      <c r="D37" s="141" t="s">
        <v>1</v>
      </c>
      <c r="E37" s="141" t="s">
        <v>1</v>
      </c>
      <c r="F37" s="141" t="s">
        <v>1</v>
      </c>
      <c r="G37" s="77" t="s">
        <v>1</v>
      </c>
      <c r="H37" s="77" t="s">
        <v>1</v>
      </c>
      <c r="I37" s="141"/>
      <c r="J37" s="141"/>
      <c r="K37" s="141"/>
      <c r="L37" s="142"/>
      <c r="M37" s="142"/>
    </row>
    <row r="38" spans="1:13" ht="12.75" customHeight="1">
      <c r="A38" s="63" t="s">
        <v>70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77" t="s">
        <v>1</v>
      </c>
      <c r="H38" s="77" t="s">
        <v>1</v>
      </c>
      <c r="I38" s="141"/>
      <c r="J38" s="141"/>
      <c r="K38" s="141"/>
      <c r="L38" s="142"/>
      <c r="M38" s="142"/>
    </row>
    <row r="39" spans="1:13" ht="12.75" customHeight="1">
      <c r="A39" s="63" t="s">
        <v>71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77" t="s">
        <v>1</v>
      </c>
      <c r="H39" s="77" t="s">
        <v>1</v>
      </c>
      <c r="I39" s="141"/>
      <c r="J39" s="141"/>
      <c r="K39" s="141"/>
      <c r="L39" s="142"/>
      <c r="M39" s="142"/>
    </row>
    <row r="40" spans="1:13" ht="12.75" customHeight="1">
      <c r="A40" s="63" t="s">
        <v>72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77" t="s">
        <v>1</v>
      </c>
      <c r="H40" s="77" t="s">
        <v>1</v>
      </c>
      <c r="I40" s="141"/>
      <c r="J40" s="141"/>
      <c r="K40" s="141"/>
      <c r="L40" s="142"/>
      <c r="M40" s="142"/>
    </row>
    <row r="41" spans="1:13" ht="12.75" customHeight="1">
      <c r="A41" s="147" t="s">
        <v>75</v>
      </c>
      <c r="B41" s="72">
        <v>4.706855176159571</v>
      </c>
      <c r="C41" s="72">
        <v>4.349891225525743</v>
      </c>
      <c r="D41" s="72">
        <v>8.897828432905849</v>
      </c>
      <c r="E41" s="106">
        <v>7.5</v>
      </c>
      <c r="F41" s="106">
        <v>8.03030303030303</v>
      </c>
      <c r="G41" s="77">
        <f>F41-E41</f>
        <v>0.5303030303030294</v>
      </c>
      <c r="H41" s="77">
        <f>D41-C41</f>
        <v>4.547937207380105</v>
      </c>
      <c r="I41" s="142"/>
      <c r="J41" s="142"/>
      <c r="K41" s="142"/>
      <c r="L41" s="142"/>
      <c r="M41" s="142"/>
    </row>
    <row r="42" spans="1:13" ht="12.75" customHeight="1">
      <c r="A42" s="63" t="s">
        <v>26</v>
      </c>
      <c r="B42" s="31" t="s">
        <v>1</v>
      </c>
      <c r="C42" s="31" t="s">
        <v>1</v>
      </c>
      <c r="D42" s="31">
        <v>10.031746031746032</v>
      </c>
      <c r="E42" s="31" t="s">
        <v>1</v>
      </c>
      <c r="F42" s="31" t="s">
        <v>1</v>
      </c>
      <c r="G42" s="77" t="s">
        <v>1</v>
      </c>
      <c r="H42" s="77">
        <f>D42</f>
        <v>10.031746031746032</v>
      </c>
      <c r="I42" s="142"/>
      <c r="J42" s="142"/>
      <c r="K42" s="142"/>
      <c r="L42" s="142"/>
      <c r="M42" s="142"/>
    </row>
    <row r="43" spans="1:13" ht="12.75" customHeight="1">
      <c r="A43" s="63" t="s">
        <v>27</v>
      </c>
      <c r="B43" s="31">
        <v>4.814605781910859</v>
      </c>
      <c r="C43" s="31">
        <v>4.738341968911917</v>
      </c>
      <c r="D43" s="31">
        <v>8.664571637783745</v>
      </c>
      <c r="E43" s="31">
        <v>7.5</v>
      </c>
      <c r="F43" s="31">
        <v>11</v>
      </c>
      <c r="G43" s="77">
        <f>F43-E43</f>
        <v>3.5</v>
      </c>
      <c r="H43" s="77">
        <f>D43-C43</f>
        <v>3.9262296688718274</v>
      </c>
      <c r="I43" s="31"/>
      <c r="J43" s="143"/>
      <c r="K43" s="31"/>
      <c r="L43" s="142"/>
      <c r="M43" s="142"/>
    </row>
    <row r="44" spans="1:13" ht="12.75" customHeight="1">
      <c r="A44" s="63" t="s">
        <v>28</v>
      </c>
      <c r="B44" s="31">
        <v>4.098039215686274</v>
      </c>
      <c r="C44" s="140">
        <v>3.4444444444444446</v>
      </c>
      <c r="D44" s="140">
        <v>9.1007493755204</v>
      </c>
      <c r="E44" s="31" t="s">
        <v>1</v>
      </c>
      <c r="F44" s="31" t="s">
        <v>1</v>
      </c>
      <c r="G44" s="77" t="s">
        <v>1</v>
      </c>
      <c r="H44" s="77">
        <f>D44-C44</f>
        <v>5.656304931075955</v>
      </c>
      <c r="I44" s="31"/>
      <c r="J44" s="144"/>
      <c r="K44" s="31"/>
      <c r="L44" s="142"/>
      <c r="M44" s="142"/>
    </row>
    <row r="45" spans="1:13" ht="12.75" customHeight="1">
      <c r="A45" s="63" t="s">
        <v>29</v>
      </c>
      <c r="B45" s="31">
        <v>5</v>
      </c>
      <c r="C45" s="140" t="s">
        <v>1</v>
      </c>
      <c r="D45" s="140">
        <v>6.258741258741258</v>
      </c>
      <c r="E45" s="140" t="s">
        <v>1</v>
      </c>
      <c r="F45" s="140">
        <v>5</v>
      </c>
      <c r="G45" s="77">
        <f>F45</f>
        <v>5</v>
      </c>
      <c r="H45" s="77">
        <f>D45</f>
        <v>6.258741258741258</v>
      </c>
      <c r="I45" s="31"/>
      <c r="J45" s="145"/>
      <c r="K45" s="140"/>
      <c r="L45" s="142"/>
      <c r="M45" s="142"/>
    </row>
    <row r="46" spans="1:13" ht="12.75" customHeight="1">
      <c r="A46" s="63" t="s">
        <v>30</v>
      </c>
      <c r="B46" s="31" t="s">
        <v>1</v>
      </c>
      <c r="C46" s="140" t="s">
        <v>1</v>
      </c>
      <c r="D46" s="140">
        <v>10</v>
      </c>
      <c r="E46" s="140" t="s">
        <v>1</v>
      </c>
      <c r="F46" s="140" t="s">
        <v>1</v>
      </c>
      <c r="G46" s="77" t="s">
        <v>1</v>
      </c>
      <c r="H46" s="77">
        <f>D46</f>
        <v>10</v>
      </c>
      <c r="I46" s="140"/>
      <c r="J46" s="145"/>
      <c r="K46" s="140"/>
      <c r="L46" s="142"/>
      <c r="M46" s="142"/>
    </row>
    <row r="47" spans="1:13" ht="12.75" customHeight="1">
      <c r="A47" s="63" t="s">
        <v>70</v>
      </c>
      <c r="B47" s="31" t="s">
        <v>1</v>
      </c>
      <c r="C47" s="141" t="s">
        <v>1</v>
      </c>
      <c r="D47" s="141" t="s">
        <v>1</v>
      </c>
      <c r="E47" s="141" t="s">
        <v>1</v>
      </c>
      <c r="F47" s="140" t="s">
        <v>1</v>
      </c>
      <c r="G47" s="77" t="s">
        <v>1</v>
      </c>
      <c r="H47" s="77" t="s">
        <v>1</v>
      </c>
      <c r="I47" s="141"/>
      <c r="J47" s="141"/>
      <c r="K47" s="141"/>
      <c r="L47" s="142"/>
      <c r="M47" s="142"/>
    </row>
    <row r="48" spans="1:13" ht="12.75" customHeight="1">
      <c r="A48" s="63" t="s">
        <v>71</v>
      </c>
      <c r="B48" s="31" t="s">
        <v>1</v>
      </c>
      <c r="C48" s="141" t="s">
        <v>1</v>
      </c>
      <c r="D48" s="141" t="s">
        <v>1</v>
      </c>
      <c r="E48" s="141" t="s">
        <v>1</v>
      </c>
      <c r="F48" s="140" t="s">
        <v>1</v>
      </c>
      <c r="G48" s="77" t="s">
        <v>1</v>
      </c>
      <c r="H48" s="77" t="s">
        <v>1</v>
      </c>
      <c r="I48" s="141"/>
      <c r="J48" s="141"/>
      <c r="K48" s="141"/>
      <c r="L48" s="142"/>
      <c r="M48" s="142"/>
    </row>
    <row r="49" spans="1:13" ht="12.75" customHeight="1">
      <c r="A49" s="63" t="s">
        <v>72</v>
      </c>
      <c r="B49" s="31" t="s">
        <v>1</v>
      </c>
      <c r="C49" s="141" t="s">
        <v>1</v>
      </c>
      <c r="D49" s="141" t="s">
        <v>1</v>
      </c>
      <c r="E49" s="141" t="s">
        <v>1</v>
      </c>
      <c r="F49" s="140" t="s">
        <v>1</v>
      </c>
      <c r="G49" s="77" t="s">
        <v>1</v>
      </c>
      <c r="H49" s="77" t="s">
        <v>1</v>
      </c>
      <c r="I49" s="141"/>
      <c r="J49" s="141"/>
      <c r="K49" s="141"/>
      <c r="L49" s="142"/>
      <c r="M49" s="142"/>
    </row>
    <row r="50" spans="1:13" ht="12.75" customHeight="1">
      <c r="A50" s="147" t="s">
        <v>76</v>
      </c>
      <c r="B50" s="148">
        <v>3.554886339486279</v>
      </c>
      <c r="C50" s="148">
        <v>3.675215830072169</v>
      </c>
      <c r="D50" s="148">
        <v>2.556256698504475</v>
      </c>
      <c r="E50" s="106" t="s">
        <v>1</v>
      </c>
      <c r="F50" s="106" t="s">
        <v>1</v>
      </c>
      <c r="G50" s="77" t="str">
        <f>F50</f>
        <v>-</v>
      </c>
      <c r="H50" s="77">
        <f>D50-C50</f>
        <v>-1.1189591315676939</v>
      </c>
      <c r="I50" s="106"/>
      <c r="J50" s="106"/>
      <c r="K50" s="106"/>
      <c r="L50" s="142"/>
      <c r="M50" s="142"/>
    </row>
    <row r="51" spans="1:13" ht="12.75" customHeight="1">
      <c r="A51" s="63" t="s">
        <v>26</v>
      </c>
      <c r="B51" s="31" t="s">
        <v>1</v>
      </c>
      <c r="C51" s="31" t="s">
        <v>1</v>
      </c>
      <c r="D51" s="31" t="s">
        <v>1</v>
      </c>
      <c r="E51" s="141" t="s">
        <v>1</v>
      </c>
      <c r="F51" s="141" t="s">
        <v>1</v>
      </c>
      <c r="G51" s="77" t="s">
        <v>1</v>
      </c>
      <c r="H51" s="77" t="s">
        <v>1</v>
      </c>
      <c r="I51" s="141"/>
      <c r="J51" s="141"/>
      <c r="K51" s="141"/>
      <c r="L51" s="142"/>
      <c r="M51" s="142"/>
    </row>
    <row r="52" spans="1:13" ht="12.75" customHeight="1">
      <c r="A52" s="63" t="s">
        <v>27</v>
      </c>
      <c r="B52" s="149">
        <v>3.5622309182440564</v>
      </c>
      <c r="C52" s="149">
        <v>3.704599325914205</v>
      </c>
      <c r="D52" s="149">
        <v>1</v>
      </c>
      <c r="E52" s="31" t="s">
        <v>1</v>
      </c>
      <c r="F52" s="31" t="s">
        <v>1</v>
      </c>
      <c r="G52" s="77" t="s">
        <v>1</v>
      </c>
      <c r="H52" s="77">
        <f>D52-C52</f>
        <v>-2.704599325914205</v>
      </c>
      <c r="I52" s="31"/>
      <c r="J52" s="31"/>
      <c r="K52" s="31"/>
      <c r="L52" s="142"/>
      <c r="M52" s="142"/>
    </row>
    <row r="53" spans="1:13" ht="12.75" customHeight="1">
      <c r="A53" s="63" t="s">
        <v>28</v>
      </c>
      <c r="B53" s="149" t="s">
        <v>1</v>
      </c>
      <c r="C53" s="149" t="s">
        <v>1</v>
      </c>
      <c r="D53" s="149" t="s">
        <v>1</v>
      </c>
      <c r="E53" s="141" t="s">
        <v>1</v>
      </c>
      <c r="F53" s="141" t="s">
        <v>1</v>
      </c>
      <c r="G53" s="77" t="s">
        <v>1</v>
      </c>
      <c r="H53" s="77" t="s">
        <v>1</v>
      </c>
      <c r="I53" s="141"/>
      <c r="J53" s="141"/>
      <c r="K53" s="141"/>
      <c r="L53" s="142"/>
      <c r="M53" s="142"/>
    </row>
    <row r="54" spans="1:13" ht="12.75" customHeight="1">
      <c r="A54" s="63" t="s">
        <v>29</v>
      </c>
      <c r="B54" s="149" t="s">
        <v>1</v>
      </c>
      <c r="C54" s="149" t="s">
        <v>1</v>
      </c>
      <c r="D54" s="149" t="s">
        <v>1</v>
      </c>
      <c r="E54" s="141" t="s">
        <v>1</v>
      </c>
      <c r="F54" s="141" t="s">
        <v>1</v>
      </c>
      <c r="G54" s="77" t="s">
        <v>1</v>
      </c>
      <c r="H54" s="77" t="s">
        <v>1</v>
      </c>
      <c r="I54" s="141"/>
      <c r="J54" s="141"/>
      <c r="K54" s="141"/>
      <c r="L54" s="142"/>
      <c r="M54" s="142"/>
    </row>
    <row r="55" spans="1:13" ht="12.75" customHeight="1">
      <c r="A55" s="63" t="s">
        <v>30</v>
      </c>
      <c r="B55" s="149">
        <v>3.5</v>
      </c>
      <c r="C55" s="149">
        <v>3.5</v>
      </c>
      <c r="D55" s="149" t="s">
        <v>1</v>
      </c>
      <c r="E55" s="141" t="s">
        <v>1</v>
      </c>
      <c r="F55" s="141" t="s">
        <v>1</v>
      </c>
      <c r="G55" s="77" t="s">
        <v>1</v>
      </c>
      <c r="H55" s="77">
        <f>-C55</f>
        <v>-3.5</v>
      </c>
      <c r="I55" s="141"/>
      <c r="J55" s="141"/>
      <c r="K55" s="141"/>
      <c r="L55" s="142"/>
      <c r="M55" s="142"/>
    </row>
    <row r="56" spans="1:13" ht="12.75" customHeight="1">
      <c r="A56" s="63" t="s">
        <v>70</v>
      </c>
      <c r="B56" s="31" t="s">
        <v>1</v>
      </c>
      <c r="C56" s="31" t="s">
        <v>1</v>
      </c>
      <c r="D56" s="31" t="s">
        <v>1</v>
      </c>
      <c r="E56" s="141" t="s">
        <v>1</v>
      </c>
      <c r="F56" s="141" t="s">
        <v>1</v>
      </c>
      <c r="G56" s="77" t="s">
        <v>1</v>
      </c>
      <c r="H56" s="77" t="s">
        <v>1</v>
      </c>
      <c r="I56" s="141"/>
      <c r="J56" s="141"/>
      <c r="K56" s="141"/>
      <c r="L56" s="142"/>
      <c r="M56" s="142"/>
    </row>
    <row r="57" spans="1:13" ht="12.75" customHeight="1">
      <c r="A57" s="63" t="s">
        <v>71</v>
      </c>
      <c r="B57" s="31" t="s">
        <v>1</v>
      </c>
      <c r="C57" s="31" t="s">
        <v>1</v>
      </c>
      <c r="D57" s="31">
        <v>5</v>
      </c>
      <c r="E57" s="140" t="s">
        <v>1</v>
      </c>
      <c r="F57" s="140" t="s">
        <v>1</v>
      </c>
      <c r="G57" s="77" t="str">
        <f>F57</f>
        <v>-</v>
      </c>
      <c r="H57" s="77">
        <f>D57</f>
        <v>5</v>
      </c>
      <c r="I57" s="140"/>
      <c r="J57" s="140"/>
      <c r="K57" s="140"/>
      <c r="L57" s="142"/>
      <c r="M57" s="142"/>
    </row>
    <row r="58" spans="1:13" ht="12.75" customHeight="1">
      <c r="A58" s="63" t="s">
        <v>72</v>
      </c>
      <c r="B58" s="31" t="s">
        <v>1</v>
      </c>
      <c r="C58" s="31" t="s">
        <v>1</v>
      </c>
      <c r="D58" s="31" t="s">
        <v>1</v>
      </c>
      <c r="E58" s="141" t="s">
        <v>1</v>
      </c>
      <c r="F58" s="141" t="s">
        <v>1</v>
      </c>
      <c r="G58" s="77" t="s">
        <v>1</v>
      </c>
      <c r="H58" s="77" t="s">
        <v>1</v>
      </c>
      <c r="I58" s="141"/>
      <c r="J58" s="141"/>
      <c r="K58" s="141"/>
      <c r="L58" s="142"/>
      <c r="M58" s="14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28">
      <selection activeCell="B57" sqref="B57:G6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110</v>
      </c>
      <c r="D3" s="54" t="s">
        <v>111</v>
      </c>
      <c r="E3" s="54">
        <v>40725</v>
      </c>
      <c r="F3" s="54">
        <v>40756</v>
      </c>
      <c r="G3" s="59" t="s">
        <v>2</v>
      </c>
      <c r="H3" s="59" t="s">
        <v>3</v>
      </c>
      <c r="I3" s="2"/>
    </row>
    <row r="4" spans="1:10" ht="12.75" customHeight="1">
      <c r="A4" s="65" t="s">
        <v>77</v>
      </c>
      <c r="B4" s="17">
        <f>B5+B14+B23</f>
        <v>5180.281599999999</v>
      </c>
      <c r="C4" s="17">
        <v>3096.9946</v>
      </c>
      <c r="D4" s="17">
        <v>3639.179</v>
      </c>
      <c r="E4" s="17">
        <v>299.4783</v>
      </c>
      <c r="F4" s="17">
        <v>329.3242</v>
      </c>
      <c r="G4" s="77">
        <f>F4-E4</f>
        <v>29.84590000000003</v>
      </c>
      <c r="H4" s="77">
        <f>D4-C4</f>
        <v>542.1844000000001</v>
      </c>
      <c r="I4" s="12"/>
      <c r="J4" s="12"/>
    </row>
    <row r="5" spans="1:10" ht="12.75" customHeight="1">
      <c r="A5" s="71" t="s">
        <v>45</v>
      </c>
      <c r="B5" s="150">
        <v>4597.9178</v>
      </c>
      <c r="C5" s="150">
        <v>2851.2088</v>
      </c>
      <c r="D5" s="150">
        <v>2953.2201</v>
      </c>
      <c r="E5" s="150">
        <v>233.0283</v>
      </c>
      <c r="F5" s="150">
        <v>289.7242</v>
      </c>
      <c r="G5" s="77">
        <f>F5-E5</f>
        <v>56.695899999999995</v>
      </c>
      <c r="H5" s="77">
        <f>D5-C5</f>
        <v>102.01130000000012</v>
      </c>
      <c r="I5" s="12"/>
      <c r="J5" s="12"/>
    </row>
    <row r="6" spans="1:10" ht="12.75" customHeight="1">
      <c r="A6" s="34" t="s">
        <v>26</v>
      </c>
      <c r="B6" s="146">
        <v>236.6399</v>
      </c>
      <c r="C6" s="146">
        <v>153.615</v>
      </c>
      <c r="D6" s="146">
        <v>70.99</v>
      </c>
      <c r="E6" s="146" t="s">
        <v>1</v>
      </c>
      <c r="F6" s="146" t="s">
        <v>1</v>
      </c>
      <c r="G6" s="77" t="s">
        <v>1</v>
      </c>
      <c r="H6" s="77">
        <f>D6-C6</f>
        <v>-82.62500000000001</v>
      </c>
      <c r="I6" s="12"/>
      <c r="J6" s="12"/>
    </row>
    <row r="7" spans="1:10" ht="12.75" customHeight="1">
      <c r="A7" s="34" t="s">
        <v>27</v>
      </c>
      <c r="B7" s="146">
        <v>3639.4352</v>
      </c>
      <c r="C7" s="146">
        <v>2204.8732</v>
      </c>
      <c r="D7" s="146">
        <v>2424.1791000000003</v>
      </c>
      <c r="E7" s="146">
        <v>195.0288</v>
      </c>
      <c r="F7" s="146">
        <v>289.7242</v>
      </c>
      <c r="G7" s="77">
        <f>F7-E7</f>
        <v>94.6954</v>
      </c>
      <c r="H7" s="77">
        <f>D7-C7</f>
        <v>219.3059000000003</v>
      </c>
      <c r="I7" s="12"/>
      <c r="J7" s="12"/>
    </row>
    <row r="8" spans="1:10" ht="12.75" customHeight="1">
      <c r="A8" s="34" t="s">
        <v>28</v>
      </c>
      <c r="B8" s="146">
        <v>721.8427</v>
      </c>
      <c r="C8" s="146">
        <v>492.7206</v>
      </c>
      <c r="D8" s="146">
        <v>418.1849</v>
      </c>
      <c r="E8" s="146">
        <v>8.973</v>
      </c>
      <c r="F8" s="146" t="s">
        <v>1</v>
      </c>
      <c r="G8" s="77">
        <f>-E8</f>
        <v>-8.973</v>
      </c>
      <c r="H8" s="77">
        <f>D8-C8</f>
        <v>-74.53569999999996</v>
      </c>
      <c r="I8" s="12"/>
      <c r="J8" s="12"/>
    </row>
    <row r="9" spans="1:10" ht="12.75" customHeight="1">
      <c r="A9" s="34" t="s">
        <v>29</v>
      </c>
      <c r="B9" s="146" t="s">
        <v>1</v>
      </c>
      <c r="C9" s="146" t="s">
        <v>1</v>
      </c>
      <c r="D9" s="146">
        <v>39.866099999999996</v>
      </c>
      <c r="E9" s="146">
        <v>29.0265</v>
      </c>
      <c r="F9" s="146" t="s">
        <v>1</v>
      </c>
      <c r="G9" s="77">
        <f>-E9</f>
        <v>-29.0265</v>
      </c>
      <c r="H9" s="77">
        <f>D9</f>
        <v>39.866099999999996</v>
      </c>
      <c r="I9" s="12"/>
      <c r="J9" s="12"/>
    </row>
    <row r="10" spans="1:10" ht="12.75" customHeight="1">
      <c r="A10" s="34" t="s">
        <v>30</v>
      </c>
      <c r="B10" s="146" t="s">
        <v>1</v>
      </c>
      <c r="C10" s="146" t="s">
        <v>1</v>
      </c>
      <c r="D10" s="146" t="s">
        <v>1</v>
      </c>
      <c r="E10" s="146" t="s">
        <v>1</v>
      </c>
      <c r="F10" s="146" t="s">
        <v>1</v>
      </c>
      <c r="G10" s="77" t="s">
        <v>1</v>
      </c>
      <c r="H10" s="77" t="s">
        <v>1</v>
      </c>
      <c r="J10" s="12"/>
    </row>
    <row r="11" spans="1:10" ht="12.75" customHeight="1">
      <c r="A11" s="34" t="s">
        <v>70</v>
      </c>
      <c r="B11" s="146" t="s">
        <v>1</v>
      </c>
      <c r="C11" s="146" t="s">
        <v>1</v>
      </c>
      <c r="D11" s="146" t="s">
        <v>1</v>
      </c>
      <c r="E11" s="146" t="s">
        <v>1</v>
      </c>
      <c r="F11" s="146" t="s">
        <v>1</v>
      </c>
      <c r="G11" s="77" t="s">
        <v>1</v>
      </c>
      <c r="H11" s="77" t="s">
        <v>1</v>
      </c>
      <c r="J11" s="12"/>
    </row>
    <row r="12" spans="1:10" ht="12.75" customHeight="1">
      <c r="A12" s="34" t="s">
        <v>71</v>
      </c>
      <c r="B12" s="146" t="s">
        <v>1</v>
      </c>
      <c r="C12" s="146" t="s">
        <v>1</v>
      </c>
      <c r="D12" s="146" t="s">
        <v>1</v>
      </c>
      <c r="E12" s="146" t="s">
        <v>1</v>
      </c>
      <c r="F12" s="146" t="s">
        <v>1</v>
      </c>
      <c r="G12" s="77" t="s">
        <v>1</v>
      </c>
      <c r="H12" s="77" t="s">
        <v>1</v>
      </c>
      <c r="J12" s="12"/>
    </row>
    <row r="13" spans="1:10" ht="12.75" customHeight="1">
      <c r="A13" s="34" t="s">
        <v>72</v>
      </c>
      <c r="B13" s="146" t="s">
        <v>1</v>
      </c>
      <c r="C13" s="146" t="s">
        <v>1</v>
      </c>
      <c r="D13" s="146" t="s">
        <v>1</v>
      </c>
      <c r="E13" s="146" t="s">
        <v>1</v>
      </c>
      <c r="F13" s="146" t="s">
        <v>1</v>
      </c>
      <c r="G13" s="77" t="s">
        <v>1</v>
      </c>
      <c r="H13" s="77" t="s">
        <v>1</v>
      </c>
      <c r="J13" s="12"/>
    </row>
    <row r="14" spans="1:10" ht="12.75" customHeight="1">
      <c r="A14" s="71" t="s">
        <v>16</v>
      </c>
      <c r="B14" s="150">
        <v>451.0825</v>
      </c>
      <c r="C14" s="151">
        <v>137.9</v>
      </c>
      <c r="D14" s="151">
        <v>639.4</v>
      </c>
      <c r="E14" s="152">
        <v>66.45</v>
      </c>
      <c r="F14" s="152">
        <v>39.6</v>
      </c>
      <c r="G14" s="77">
        <f>F14-E14</f>
        <v>-26.85</v>
      </c>
      <c r="H14" s="77">
        <f>D14-C14</f>
        <v>501.5</v>
      </c>
      <c r="I14" s="12"/>
      <c r="J14" s="12"/>
    </row>
    <row r="15" spans="1:10" ht="12.75" customHeight="1">
      <c r="A15" s="34" t="s">
        <v>26</v>
      </c>
      <c r="B15" s="146" t="s">
        <v>1</v>
      </c>
      <c r="C15" s="146" t="s">
        <v>1</v>
      </c>
      <c r="D15" s="146">
        <v>126</v>
      </c>
      <c r="E15" s="146" t="s">
        <v>1</v>
      </c>
      <c r="F15" s="146">
        <v>20</v>
      </c>
      <c r="G15" s="77">
        <f>F15</f>
        <v>20</v>
      </c>
      <c r="H15" s="77">
        <f>D15</f>
        <v>126</v>
      </c>
      <c r="I15" s="12"/>
      <c r="J15" s="12"/>
    </row>
    <row r="16" spans="1:10" ht="12.75" customHeight="1">
      <c r="A16" s="34" t="s">
        <v>27</v>
      </c>
      <c r="B16" s="146">
        <v>365.8825</v>
      </c>
      <c r="C16" s="146">
        <v>96.5</v>
      </c>
      <c r="D16" s="146">
        <v>409.7</v>
      </c>
      <c r="E16" s="146">
        <v>66.45</v>
      </c>
      <c r="F16" s="146" t="s">
        <v>1</v>
      </c>
      <c r="G16" s="77">
        <f>-E16</f>
        <v>-66.45</v>
      </c>
      <c r="H16" s="77">
        <f>D16-C16</f>
        <v>313.2</v>
      </c>
      <c r="I16" s="12"/>
      <c r="J16" s="12"/>
    </row>
    <row r="17" spans="1:10" ht="12.75" customHeight="1">
      <c r="A17" s="34" t="s">
        <v>28</v>
      </c>
      <c r="B17" s="146">
        <v>71.4</v>
      </c>
      <c r="C17" s="146">
        <v>41.4</v>
      </c>
      <c r="D17" s="146">
        <v>60.05</v>
      </c>
      <c r="E17" s="146" t="s">
        <v>1</v>
      </c>
      <c r="F17" s="146">
        <v>19.6</v>
      </c>
      <c r="G17" s="77">
        <f>F17</f>
        <v>19.6</v>
      </c>
      <c r="H17" s="77">
        <f>D17</f>
        <v>60.05</v>
      </c>
      <c r="I17" s="12"/>
      <c r="J17" s="12"/>
    </row>
    <row r="18" spans="1:10" ht="12.75" customHeight="1">
      <c r="A18" s="34" t="s">
        <v>29</v>
      </c>
      <c r="B18" s="146">
        <v>13.8</v>
      </c>
      <c r="C18" s="146" t="s">
        <v>1</v>
      </c>
      <c r="D18" s="146">
        <v>28.6</v>
      </c>
      <c r="E18" s="146" t="s">
        <v>1</v>
      </c>
      <c r="F18" s="146" t="s">
        <v>1</v>
      </c>
      <c r="G18" s="77" t="s">
        <v>1</v>
      </c>
      <c r="H18" s="77">
        <f>D18</f>
        <v>28.6</v>
      </c>
      <c r="I18" s="12"/>
      <c r="J18" s="12"/>
    </row>
    <row r="19" spans="1:10" ht="12.75" customHeight="1">
      <c r="A19" s="34" t="s">
        <v>30</v>
      </c>
      <c r="B19" s="146" t="s">
        <v>1</v>
      </c>
      <c r="C19" s="146" t="s">
        <v>1</v>
      </c>
      <c r="D19" s="146">
        <v>15.05</v>
      </c>
      <c r="E19" s="146" t="s">
        <v>1</v>
      </c>
      <c r="F19" s="146" t="s">
        <v>1</v>
      </c>
      <c r="G19" s="77" t="s">
        <v>1</v>
      </c>
      <c r="H19" s="77">
        <f>D19</f>
        <v>15.05</v>
      </c>
      <c r="I19" s="12"/>
      <c r="J19" s="12"/>
    </row>
    <row r="20" spans="1:10" ht="12.75" customHeight="1">
      <c r="A20" s="34" t="s">
        <v>70</v>
      </c>
      <c r="B20" s="146" t="s">
        <v>1</v>
      </c>
      <c r="C20" s="146" t="s">
        <v>1</v>
      </c>
      <c r="D20" s="146" t="s">
        <v>1</v>
      </c>
      <c r="E20" s="146" t="s">
        <v>1</v>
      </c>
      <c r="F20" s="146" t="s">
        <v>1</v>
      </c>
      <c r="G20" s="77" t="s">
        <v>1</v>
      </c>
      <c r="H20" s="77" t="s">
        <v>1</v>
      </c>
      <c r="I20" s="12"/>
      <c r="J20" s="138"/>
    </row>
    <row r="21" spans="1:10" ht="12.75" customHeight="1">
      <c r="A21" s="34" t="s">
        <v>71</v>
      </c>
      <c r="B21" s="146" t="s">
        <v>1</v>
      </c>
      <c r="C21" s="146" t="s">
        <v>1</v>
      </c>
      <c r="D21" s="146" t="s">
        <v>1</v>
      </c>
      <c r="E21" s="146" t="s">
        <v>1</v>
      </c>
      <c r="F21" s="146" t="s">
        <v>1</v>
      </c>
      <c r="G21" s="77" t="s">
        <v>1</v>
      </c>
      <c r="H21" s="77" t="s">
        <v>1</v>
      </c>
      <c r="I21" s="12"/>
      <c r="J21" s="138"/>
    </row>
    <row r="22" spans="1:10" ht="12.75" customHeight="1">
      <c r="A22" s="34" t="s">
        <v>72</v>
      </c>
      <c r="B22" s="146" t="s">
        <v>1</v>
      </c>
      <c r="C22" s="146" t="s">
        <v>1</v>
      </c>
      <c r="D22" s="146" t="s">
        <v>1</v>
      </c>
      <c r="E22" s="146" t="s">
        <v>1</v>
      </c>
      <c r="F22" s="146" t="s">
        <v>1</v>
      </c>
      <c r="G22" s="77" t="s">
        <v>1</v>
      </c>
      <c r="H22" s="77" t="s">
        <v>1</v>
      </c>
      <c r="I22" s="12"/>
      <c r="J22" s="138"/>
    </row>
    <row r="23" spans="1:10" ht="12.75" customHeight="1">
      <c r="A23" s="71" t="s">
        <v>17</v>
      </c>
      <c r="B23" s="77">
        <v>131.2813</v>
      </c>
      <c r="C23" s="151">
        <v>107.8858</v>
      </c>
      <c r="D23" s="151">
        <v>46.5589</v>
      </c>
      <c r="E23" s="106" t="s">
        <v>1</v>
      </c>
      <c r="F23" s="106" t="s">
        <v>1</v>
      </c>
      <c r="G23" s="77" t="s">
        <v>1</v>
      </c>
      <c r="H23" s="77">
        <f>D23-C23</f>
        <v>-61.3269</v>
      </c>
      <c r="I23" s="144"/>
      <c r="J23" s="138"/>
    </row>
    <row r="24" spans="1:10" ht="12.75" customHeight="1">
      <c r="A24" s="34" t="s">
        <v>26</v>
      </c>
      <c r="B24" s="146" t="s">
        <v>1</v>
      </c>
      <c r="C24" s="146" t="s">
        <v>1</v>
      </c>
      <c r="D24" s="146" t="s">
        <v>1</v>
      </c>
      <c r="E24" s="146" t="s">
        <v>1</v>
      </c>
      <c r="F24" s="146" t="s">
        <v>1</v>
      </c>
      <c r="G24" s="77" t="s">
        <v>1</v>
      </c>
      <c r="H24" s="77" t="s">
        <v>1</v>
      </c>
      <c r="I24" s="144"/>
      <c r="J24" s="138"/>
    </row>
    <row r="25" spans="1:10" ht="12.75" customHeight="1">
      <c r="A25" s="34" t="s">
        <v>27</v>
      </c>
      <c r="B25" s="146">
        <v>115.7873</v>
      </c>
      <c r="C25" s="146">
        <v>92.3918</v>
      </c>
      <c r="D25" s="146">
        <v>28.4445</v>
      </c>
      <c r="E25" s="146" t="s">
        <v>1</v>
      </c>
      <c r="F25" s="146" t="s">
        <v>1</v>
      </c>
      <c r="G25" s="77" t="s">
        <v>1</v>
      </c>
      <c r="H25" s="77">
        <f>D25-C25</f>
        <v>-63.9473</v>
      </c>
      <c r="I25" s="144"/>
      <c r="J25" s="138"/>
    </row>
    <row r="26" spans="1:10" ht="12.75" customHeight="1">
      <c r="A26" s="34" t="s">
        <v>28</v>
      </c>
      <c r="B26" s="146" t="s">
        <v>1</v>
      </c>
      <c r="C26" s="146" t="s">
        <v>1</v>
      </c>
      <c r="D26" s="146" t="s">
        <v>1</v>
      </c>
      <c r="E26" s="146" t="s">
        <v>1</v>
      </c>
      <c r="F26" s="146" t="s">
        <v>1</v>
      </c>
      <c r="G26" s="77" t="s">
        <v>1</v>
      </c>
      <c r="H26" s="77" t="s">
        <v>1</v>
      </c>
      <c r="I26" s="144"/>
      <c r="J26" s="138"/>
    </row>
    <row r="27" spans="1:10" ht="12.75" customHeight="1">
      <c r="A27" s="34" t="s">
        <v>29</v>
      </c>
      <c r="B27" s="146" t="s">
        <v>1</v>
      </c>
      <c r="C27" s="146" t="s">
        <v>1</v>
      </c>
      <c r="D27" s="146" t="s">
        <v>1</v>
      </c>
      <c r="E27" s="146" t="s">
        <v>1</v>
      </c>
      <c r="F27" s="146" t="s">
        <v>1</v>
      </c>
      <c r="G27" s="77" t="s">
        <v>1</v>
      </c>
      <c r="H27" s="77" t="s">
        <v>1</v>
      </c>
      <c r="I27" s="144"/>
      <c r="J27" s="138"/>
    </row>
    <row r="28" spans="1:10" ht="12.75" customHeight="1">
      <c r="A28" s="34" t="s">
        <v>30</v>
      </c>
      <c r="B28" s="146">
        <v>15.494</v>
      </c>
      <c r="C28" s="146">
        <v>15.494</v>
      </c>
      <c r="D28" s="146" t="s">
        <v>1</v>
      </c>
      <c r="E28" s="146" t="s">
        <v>1</v>
      </c>
      <c r="F28" s="146" t="s">
        <v>1</v>
      </c>
      <c r="G28" s="77" t="s">
        <v>1</v>
      </c>
      <c r="H28" s="77">
        <f>-C28</f>
        <v>-15.494</v>
      </c>
      <c r="I28" s="144"/>
      <c r="J28" s="138"/>
    </row>
    <row r="29" spans="1:10" ht="12.75" customHeight="1">
      <c r="A29" s="34" t="s">
        <v>70</v>
      </c>
      <c r="B29" s="146" t="s">
        <v>1</v>
      </c>
      <c r="C29" s="146" t="s">
        <v>1</v>
      </c>
      <c r="D29" s="146" t="s">
        <v>1</v>
      </c>
      <c r="E29" s="146" t="s">
        <v>1</v>
      </c>
      <c r="F29" s="146" t="s">
        <v>1</v>
      </c>
      <c r="G29" s="77" t="s">
        <v>1</v>
      </c>
      <c r="H29" s="77" t="s">
        <v>1</v>
      </c>
      <c r="I29" s="144"/>
      <c r="J29" s="138"/>
    </row>
    <row r="30" spans="1:10" ht="12.75" customHeight="1">
      <c r="A30" s="34" t="s">
        <v>71</v>
      </c>
      <c r="B30" s="146" t="s">
        <v>1</v>
      </c>
      <c r="C30" s="146" t="s">
        <v>1</v>
      </c>
      <c r="D30" s="146">
        <v>18.1144</v>
      </c>
      <c r="E30" s="146" t="s">
        <v>1</v>
      </c>
      <c r="F30" s="146" t="s">
        <v>1</v>
      </c>
      <c r="G30" s="77" t="s">
        <v>1</v>
      </c>
      <c r="H30" s="77">
        <f>D30</f>
        <v>18.1144</v>
      </c>
      <c r="I30" s="144"/>
      <c r="J30" s="138"/>
    </row>
    <row r="31" spans="1:10" ht="12.75" customHeight="1">
      <c r="A31" s="34" t="s">
        <v>72</v>
      </c>
      <c r="B31" s="146" t="s">
        <v>1</v>
      </c>
      <c r="C31" s="146" t="s">
        <v>1</v>
      </c>
      <c r="D31" s="146" t="s">
        <v>1</v>
      </c>
      <c r="E31" s="146" t="s">
        <v>1</v>
      </c>
      <c r="F31" s="146" t="s">
        <v>1</v>
      </c>
      <c r="G31" s="77" t="s">
        <v>1</v>
      </c>
      <c r="H31" s="77" t="s">
        <v>1</v>
      </c>
      <c r="I31" s="144"/>
      <c r="J31" s="138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83</v>
      </c>
      <c r="C35" s="54">
        <v>40360</v>
      </c>
      <c r="D35" s="54">
        <v>40391</v>
      </c>
      <c r="E35" s="54" t="s">
        <v>103</v>
      </c>
      <c r="F35" s="54">
        <v>40725</v>
      </c>
      <c r="G35" s="54">
        <v>40756</v>
      </c>
      <c r="H35" s="59" t="s">
        <v>2</v>
      </c>
      <c r="I35" s="59" t="s">
        <v>46</v>
      </c>
    </row>
    <row r="36" spans="1:13" ht="12.75" customHeight="1">
      <c r="A36" s="43" t="s">
        <v>104</v>
      </c>
      <c r="B36" s="17">
        <v>39604.433</v>
      </c>
      <c r="C36" s="17">
        <v>30348.437</v>
      </c>
      <c r="D36" s="17">
        <v>30354.379</v>
      </c>
      <c r="E36" s="17">
        <v>34065.042</v>
      </c>
      <c r="F36" s="17">
        <v>36381</v>
      </c>
      <c r="G36" s="17">
        <v>37602.964</v>
      </c>
      <c r="H36" s="16">
        <f>G36/F36-1</f>
        <v>0.03358797174349237</v>
      </c>
      <c r="I36" s="16">
        <f>G36/E36-1</f>
        <v>0.10385784934596587</v>
      </c>
      <c r="J36" s="68"/>
      <c r="K36" s="127"/>
      <c r="L36" s="82"/>
      <c r="M36" s="82"/>
    </row>
    <row r="37" spans="1:13" ht="12.75" customHeight="1">
      <c r="A37" s="63" t="s">
        <v>57</v>
      </c>
      <c r="B37" s="33">
        <v>15452.031</v>
      </c>
      <c r="C37" s="33">
        <v>12779.901</v>
      </c>
      <c r="D37" s="33">
        <v>12682.564</v>
      </c>
      <c r="E37" s="33">
        <v>16331.38</v>
      </c>
      <c r="F37" s="33">
        <v>16195.342</v>
      </c>
      <c r="G37" s="33">
        <v>16952.323</v>
      </c>
      <c r="H37" s="16">
        <f aca="true" t="shared" si="0" ref="H37:H50">G37/F37-1</f>
        <v>0.04674066160504675</v>
      </c>
      <c r="I37" s="16">
        <f aca="true" t="shared" si="1" ref="I37:I50">G37/E37-1</f>
        <v>0.03802146542423235</v>
      </c>
      <c r="J37" s="68"/>
      <c r="K37" s="127"/>
      <c r="L37" s="82"/>
      <c r="M37" s="82"/>
    </row>
    <row r="38" spans="1:13" ht="12.75" customHeight="1">
      <c r="A38" s="63" t="s">
        <v>58</v>
      </c>
      <c r="B38" s="33">
        <v>8840.806</v>
      </c>
      <c r="C38" s="33">
        <v>8833.891</v>
      </c>
      <c r="D38" s="33">
        <v>9264.815</v>
      </c>
      <c r="E38" s="33">
        <v>11233.951</v>
      </c>
      <c r="F38" s="33">
        <v>13204.343</v>
      </c>
      <c r="G38" s="33">
        <v>13559.698</v>
      </c>
      <c r="H38" s="16">
        <f t="shared" si="0"/>
        <v>0.026911978884523124</v>
      </c>
      <c r="I38" s="16">
        <f t="shared" si="1"/>
        <v>0.20702840879402107</v>
      </c>
      <c r="J38" s="68"/>
      <c r="K38" s="127"/>
      <c r="L38" s="82"/>
      <c r="M38" s="82"/>
    </row>
    <row r="39" spans="1:13" ht="12.75" customHeight="1">
      <c r="A39" s="63" t="s">
        <v>59</v>
      </c>
      <c r="B39" s="33">
        <v>5053.273</v>
      </c>
      <c r="C39" s="33">
        <v>6105.527</v>
      </c>
      <c r="D39" s="33">
        <v>5654.73</v>
      </c>
      <c r="E39" s="33">
        <v>4695.701</v>
      </c>
      <c r="F39" s="33">
        <v>4978.936</v>
      </c>
      <c r="G39" s="33">
        <v>4996.121</v>
      </c>
      <c r="H39" s="16">
        <f t="shared" si="0"/>
        <v>0.0034515406504522783</v>
      </c>
      <c r="I39" s="16">
        <f t="shared" si="1"/>
        <v>0.06397766808406247</v>
      </c>
      <c r="J39" s="68"/>
      <c r="K39" s="127"/>
      <c r="L39" s="82"/>
      <c r="M39" s="82"/>
    </row>
    <row r="40" spans="1:13" ht="12.75" customHeight="1">
      <c r="A40" s="63" t="s">
        <v>60</v>
      </c>
      <c r="B40" s="33">
        <v>10258.323</v>
      </c>
      <c r="C40" s="33">
        <v>2629.118</v>
      </c>
      <c r="D40" s="33">
        <v>2752.27</v>
      </c>
      <c r="E40" s="33">
        <v>1804.01</v>
      </c>
      <c r="F40" s="33">
        <v>2002.457</v>
      </c>
      <c r="G40" s="33">
        <v>2094.822</v>
      </c>
      <c r="H40" s="16">
        <f t="shared" si="0"/>
        <v>0.04612583441242424</v>
      </c>
      <c r="I40" s="16">
        <f t="shared" si="1"/>
        <v>0.16120309754380524</v>
      </c>
      <c r="J40" s="68"/>
      <c r="K40" s="127"/>
      <c r="L40" s="82"/>
      <c r="M40" s="82"/>
    </row>
    <row r="41" spans="1:13" ht="12.75" customHeight="1">
      <c r="A41" s="64" t="s">
        <v>64</v>
      </c>
      <c r="B41" s="45">
        <v>14831.814</v>
      </c>
      <c r="C41" s="17">
        <v>15434.006</v>
      </c>
      <c r="D41" s="17">
        <v>14671.694</v>
      </c>
      <c r="E41" s="17">
        <v>16330.158</v>
      </c>
      <c r="F41" s="17">
        <v>17380.585</v>
      </c>
      <c r="G41" s="17">
        <v>18815.016</v>
      </c>
      <c r="H41" s="16">
        <f t="shared" si="0"/>
        <v>0.08253065129856108</v>
      </c>
      <c r="I41" s="16">
        <f t="shared" si="1"/>
        <v>0.15216374513951436</v>
      </c>
      <c r="K41" s="17"/>
      <c r="L41" s="82"/>
      <c r="M41" s="82"/>
    </row>
    <row r="42" spans="1:13" ht="12.75" customHeight="1">
      <c r="A42" s="63" t="s">
        <v>57</v>
      </c>
      <c r="B42" s="33">
        <v>5976.705</v>
      </c>
      <c r="C42" s="33">
        <v>6454.63</v>
      </c>
      <c r="D42" s="33">
        <v>5904.117</v>
      </c>
      <c r="E42" s="33">
        <v>7325.222</v>
      </c>
      <c r="F42" s="33">
        <v>6785.87</v>
      </c>
      <c r="G42" s="33">
        <v>7814.57</v>
      </c>
      <c r="H42" s="16">
        <f t="shared" si="0"/>
        <v>0.15159441604392665</v>
      </c>
      <c r="I42" s="16">
        <f t="shared" si="1"/>
        <v>0.06680316309867473</v>
      </c>
      <c r="J42" s="68"/>
      <c r="K42" s="17"/>
      <c r="L42" s="82"/>
      <c r="M42" s="82"/>
    </row>
    <row r="43" spans="1:13" ht="12.75" customHeight="1">
      <c r="A43" s="63" t="s">
        <v>58</v>
      </c>
      <c r="B43" s="33">
        <v>4060.273</v>
      </c>
      <c r="C43" s="33">
        <v>4016.361</v>
      </c>
      <c r="D43" s="33">
        <v>4105.62</v>
      </c>
      <c r="E43" s="33">
        <v>4848.221</v>
      </c>
      <c r="F43" s="33">
        <v>5954.721</v>
      </c>
      <c r="G43" s="33">
        <v>6285.4</v>
      </c>
      <c r="H43" s="16">
        <f t="shared" si="0"/>
        <v>0.05553224072126972</v>
      </c>
      <c r="I43" s="16">
        <f t="shared" si="1"/>
        <v>0.29643430033408125</v>
      </c>
      <c r="J43" s="68"/>
      <c r="K43" s="17"/>
      <c r="L43" s="82"/>
      <c r="M43" s="82"/>
    </row>
    <row r="44" spans="1:13" ht="12.75" customHeight="1">
      <c r="A44" s="63" t="s">
        <v>59</v>
      </c>
      <c r="B44" s="33">
        <v>4084.25</v>
      </c>
      <c r="C44" s="33">
        <v>4562.528</v>
      </c>
      <c r="D44" s="33">
        <v>4296.05</v>
      </c>
      <c r="E44" s="33">
        <v>3943.059</v>
      </c>
      <c r="F44" s="33">
        <v>4401.54</v>
      </c>
      <c r="G44" s="33">
        <v>4388.846</v>
      </c>
      <c r="H44" s="16">
        <f t="shared" si="0"/>
        <v>-0.0028839906032889218</v>
      </c>
      <c r="I44" s="16">
        <f t="shared" si="1"/>
        <v>0.11305613230742906</v>
      </c>
      <c r="J44" s="68"/>
      <c r="K44" s="17"/>
      <c r="L44" s="82"/>
      <c r="M44" s="82"/>
    </row>
    <row r="45" spans="1:13" ht="12.75" customHeight="1">
      <c r="A45" s="63" t="s">
        <v>60</v>
      </c>
      <c r="B45" s="33">
        <v>710.586</v>
      </c>
      <c r="C45" s="33">
        <v>400.487</v>
      </c>
      <c r="D45" s="33">
        <v>365.907</v>
      </c>
      <c r="E45" s="33">
        <v>213.656</v>
      </c>
      <c r="F45" s="33">
        <v>238.454</v>
      </c>
      <c r="G45" s="33">
        <v>326.2</v>
      </c>
      <c r="H45" s="16">
        <f t="shared" si="0"/>
        <v>0.3679787296501631</v>
      </c>
      <c r="I45" s="16">
        <f t="shared" si="1"/>
        <v>0.526753285655446</v>
      </c>
      <c r="J45" s="68"/>
      <c r="K45" s="17"/>
      <c r="L45" s="82"/>
      <c r="M45" s="82"/>
    </row>
    <row r="46" spans="1:13" ht="12.75" customHeight="1">
      <c r="A46" s="64" t="s">
        <v>65</v>
      </c>
      <c r="B46" s="45">
        <v>24772.619</v>
      </c>
      <c r="C46" s="45">
        <v>14914.431000000002</v>
      </c>
      <c r="D46" s="45">
        <v>15682.685000000001</v>
      </c>
      <c r="E46" s="45">
        <v>17734.884000000002</v>
      </c>
      <c r="F46" s="45">
        <v>19000.415</v>
      </c>
      <c r="G46" s="45">
        <v>18787.948</v>
      </c>
      <c r="H46" s="16">
        <f t="shared" si="0"/>
        <v>-0.011182229440778069</v>
      </c>
      <c r="I46" s="16">
        <f t="shared" si="1"/>
        <v>0.05937811603391374</v>
      </c>
      <c r="J46" s="45"/>
      <c r="K46" s="17"/>
      <c r="L46" s="82"/>
      <c r="M46" s="82"/>
    </row>
    <row r="47" spans="1:13" ht="12.75" customHeight="1">
      <c r="A47" s="63" t="s">
        <v>57</v>
      </c>
      <c r="B47" s="33">
        <v>9475.326000000001</v>
      </c>
      <c r="C47" s="33">
        <v>6325.271</v>
      </c>
      <c r="D47" s="33">
        <v>6778.447</v>
      </c>
      <c r="E47" s="33">
        <v>9006.158</v>
      </c>
      <c r="F47" s="33">
        <v>9409.472000000002</v>
      </c>
      <c r="G47" s="33">
        <v>9137.753</v>
      </c>
      <c r="H47" s="16">
        <f t="shared" si="0"/>
        <v>-0.028877178230617084</v>
      </c>
      <c r="I47" s="16">
        <f t="shared" si="1"/>
        <v>0.014611669038007147</v>
      </c>
      <c r="J47" s="33"/>
      <c r="K47" s="17"/>
      <c r="L47" s="82"/>
      <c r="M47" s="82"/>
    </row>
    <row r="48" spans="1:13" ht="12.75" customHeight="1">
      <c r="A48" s="63" t="s">
        <v>58</v>
      </c>
      <c r="B48" s="33">
        <v>4780.533</v>
      </c>
      <c r="C48" s="33">
        <v>4817.53</v>
      </c>
      <c r="D48" s="33">
        <v>5159.195000000001</v>
      </c>
      <c r="E48" s="33">
        <v>6385.73</v>
      </c>
      <c r="F48" s="33">
        <v>7249.622000000001</v>
      </c>
      <c r="G48" s="33">
        <v>7274.298000000001</v>
      </c>
      <c r="H48" s="16">
        <f t="shared" si="0"/>
        <v>0.0034037636720920528</v>
      </c>
      <c r="I48" s="16">
        <f t="shared" si="1"/>
        <v>0.13914900880557135</v>
      </c>
      <c r="J48" s="33"/>
      <c r="K48" s="17"/>
      <c r="L48" s="82"/>
      <c r="M48" s="82"/>
    </row>
    <row r="49" spans="1:13" ht="12.75" customHeight="1">
      <c r="A49" s="63" t="s">
        <v>59</v>
      </c>
      <c r="B49" s="33">
        <v>969.0230000000001</v>
      </c>
      <c r="C49" s="33">
        <v>1542.9989999999998</v>
      </c>
      <c r="D49" s="33">
        <v>1358.68</v>
      </c>
      <c r="E49" s="33">
        <v>752.6419999999998</v>
      </c>
      <c r="F49" s="33">
        <v>577.3959999999997</v>
      </c>
      <c r="G49" s="33">
        <v>607.2750000000005</v>
      </c>
      <c r="H49" s="16">
        <f t="shared" si="0"/>
        <v>0.051747847231364386</v>
      </c>
      <c r="I49" s="16">
        <f t="shared" si="1"/>
        <v>-0.1931422907570921</v>
      </c>
      <c r="J49" s="33"/>
      <c r="K49" s="17"/>
      <c r="L49" s="82"/>
      <c r="M49" s="82"/>
    </row>
    <row r="50" spans="1:13" ht="12.75" customHeight="1">
      <c r="A50" s="63" t="s">
        <v>60</v>
      </c>
      <c r="B50" s="33">
        <v>9547.737000000001</v>
      </c>
      <c r="C50" s="33">
        <v>2228.631</v>
      </c>
      <c r="D50" s="33">
        <v>2386.363</v>
      </c>
      <c r="E50" s="33">
        <v>1590.354</v>
      </c>
      <c r="F50" s="33">
        <v>1764.0030000000002</v>
      </c>
      <c r="G50" s="33">
        <v>1768.622</v>
      </c>
      <c r="H50" s="16">
        <f t="shared" si="0"/>
        <v>0.0026184762724326127</v>
      </c>
      <c r="I50" s="16">
        <f t="shared" si="1"/>
        <v>0.11209328237612515</v>
      </c>
      <c r="J50" s="33"/>
      <c r="K50" s="17"/>
      <c r="L50" s="82"/>
      <c r="M50" s="82"/>
    </row>
    <row r="51" spans="1:13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82"/>
    </row>
    <row r="52" spans="1:12" ht="12.75" customHeight="1">
      <c r="A52" s="88"/>
      <c r="B52" s="85"/>
      <c r="C52" s="85"/>
      <c r="D52" s="85"/>
      <c r="E52" s="85"/>
      <c r="F52" s="85"/>
      <c r="G52" s="85"/>
      <c r="H52" s="88"/>
      <c r="I52" s="2"/>
      <c r="J52" s="84"/>
      <c r="L52" s="82"/>
    </row>
    <row r="53" spans="1:12" ht="12.75" customHeight="1">
      <c r="A53" s="88"/>
      <c r="B53" s="85"/>
      <c r="C53" s="85"/>
      <c r="D53" s="85"/>
      <c r="E53" s="85"/>
      <c r="F53" s="85"/>
      <c r="G53" s="85"/>
      <c r="H53" s="88"/>
      <c r="I53" s="2"/>
      <c r="J53" s="84"/>
      <c r="L53" s="82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0"/>
      <c r="B56" s="57" t="s">
        <v>83</v>
      </c>
      <c r="C56" s="54">
        <v>40360</v>
      </c>
      <c r="D56" s="54">
        <v>40391</v>
      </c>
      <c r="E56" s="54" t="s">
        <v>103</v>
      </c>
      <c r="F56" s="54">
        <v>40725</v>
      </c>
      <c r="G56" s="54">
        <v>40756</v>
      </c>
      <c r="H56" s="59" t="s">
        <v>2</v>
      </c>
      <c r="I56" s="59" t="s">
        <v>46</v>
      </c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.75" customHeight="1">
      <c r="A57" s="43" t="s">
        <v>19</v>
      </c>
      <c r="B57" s="17">
        <v>25214.25</v>
      </c>
      <c r="C57" s="17">
        <v>25912.414</v>
      </c>
      <c r="D57" s="17">
        <v>26247.473</v>
      </c>
      <c r="E57" s="17">
        <v>26381.954</v>
      </c>
      <c r="F57" s="17">
        <v>28883.626</v>
      </c>
      <c r="G57" s="17">
        <v>29468.341</v>
      </c>
      <c r="H57" s="16">
        <f>G57/F57-1</f>
        <v>0.020243822572692194</v>
      </c>
      <c r="I57" s="16">
        <f>G57/E57-1</f>
        <v>0.11698856726078732</v>
      </c>
      <c r="J57" s="9"/>
      <c r="K57" s="99"/>
      <c r="L57" s="83"/>
      <c r="M57" s="83"/>
      <c r="N57" s="9"/>
      <c r="O57" s="9"/>
      <c r="P57" s="9"/>
      <c r="Q57" s="9"/>
      <c r="R57" s="9"/>
    </row>
    <row r="58" spans="1:18" ht="12.75" customHeight="1">
      <c r="A58" s="63" t="s">
        <v>61</v>
      </c>
      <c r="B58" s="33">
        <v>16221.885</v>
      </c>
      <c r="C58" s="33">
        <v>16627.11</v>
      </c>
      <c r="D58" s="33">
        <v>16816.986</v>
      </c>
      <c r="E58" s="33">
        <v>16696.243</v>
      </c>
      <c r="F58" s="33">
        <v>18555.024</v>
      </c>
      <c r="G58" s="33">
        <v>18928.223</v>
      </c>
      <c r="H58" s="16">
        <f aca="true" t="shared" si="2" ref="H58:H68">G58/F58-1</f>
        <v>0.020113097132075985</v>
      </c>
      <c r="I58" s="16">
        <f aca="true" t="shared" si="3" ref="I58:I68">G58/E58-1</f>
        <v>0.13368157135710135</v>
      </c>
      <c r="J58" s="9"/>
      <c r="K58" s="99"/>
      <c r="L58" s="83"/>
      <c r="M58" s="83"/>
      <c r="N58" s="9"/>
      <c r="O58" s="9"/>
      <c r="P58" s="9"/>
      <c r="Q58" s="9"/>
      <c r="R58" s="9"/>
    </row>
    <row r="59" spans="1:18" ht="12.75" customHeight="1">
      <c r="A59" s="63" t="s">
        <v>62</v>
      </c>
      <c r="B59" s="33">
        <v>8558.291</v>
      </c>
      <c r="C59" s="33">
        <v>8722.631</v>
      </c>
      <c r="D59" s="33">
        <v>8869.172</v>
      </c>
      <c r="E59" s="33">
        <v>9268.708</v>
      </c>
      <c r="F59" s="33">
        <v>10292.928</v>
      </c>
      <c r="G59" s="33">
        <v>10498.981</v>
      </c>
      <c r="H59" s="16">
        <f t="shared" si="2"/>
        <v>0.020018890640253195</v>
      </c>
      <c r="I59" s="16">
        <f t="shared" si="3"/>
        <v>0.1327340336970373</v>
      </c>
      <c r="J59" s="9"/>
      <c r="K59" s="99"/>
      <c r="L59" s="83"/>
      <c r="M59" s="83"/>
      <c r="N59" s="9"/>
      <c r="O59" s="9"/>
      <c r="P59" s="9"/>
      <c r="Q59" s="9"/>
      <c r="R59" s="9"/>
    </row>
    <row r="60" spans="1:18" ht="12.75" customHeight="1">
      <c r="A60" s="63" t="s">
        <v>63</v>
      </c>
      <c r="B60" s="33">
        <v>434.074</v>
      </c>
      <c r="C60" s="33">
        <v>562.671</v>
      </c>
      <c r="D60" s="33">
        <v>561.309</v>
      </c>
      <c r="E60" s="33">
        <v>417.003</v>
      </c>
      <c r="F60" s="33">
        <v>35.674</v>
      </c>
      <c r="G60" s="33">
        <v>41.139</v>
      </c>
      <c r="H60" s="16">
        <f t="shared" si="2"/>
        <v>0.15319280148006964</v>
      </c>
      <c r="I60" s="16">
        <f t="shared" si="3"/>
        <v>-0.9013460334817736</v>
      </c>
      <c r="J60" s="9"/>
      <c r="K60" s="99"/>
      <c r="L60" s="83"/>
      <c r="M60" s="83"/>
      <c r="N60" s="9"/>
      <c r="O60" s="9"/>
      <c r="P60" s="9"/>
      <c r="Q60" s="9"/>
      <c r="R60" s="9"/>
    </row>
    <row r="61" spans="1:18" ht="12.75" customHeight="1">
      <c r="A61" s="64" t="s">
        <v>64</v>
      </c>
      <c r="B61" s="17">
        <v>9544.814</v>
      </c>
      <c r="C61" s="17">
        <v>11129.243</v>
      </c>
      <c r="D61" s="17">
        <v>11427.954</v>
      </c>
      <c r="E61" s="17">
        <v>11665.144</v>
      </c>
      <c r="F61" s="17">
        <v>13846.142</v>
      </c>
      <c r="G61" s="17">
        <v>13949.735</v>
      </c>
      <c r="H61" s="16">
        <f t="shared" si="2"/>
        <v>0.007481723067696455</v>
      </c>
      <c r="I61" s="16">
        <f t="shared" si="3"/>
        <v>0.19584764662999454</v>
      </c>
      <c r="J61" s="9"/>
      <c r="K61" s="99"/>
      <c r="L61" s="83"/>
      <c r="M61" s="83"/>
      <c r="N61" s="9"/>
      <c r="O61" s="9"/>
      <c r="P61" s="99"/>
      <c r="Q61" s="9"/>
      <c r="R61" s="9"/>
    </row>
    <row r="62" spans="1:18" ht="12.75" customHeight="1">
      <c r="A62" s="63" t="s">
        <v>61</v>
      </c>
      <c r="B62" s="33">
        <v>6153.597</v>
      </c>
      <c r="C62" s="33">
        <v>7011.184</v>
      </c>
      <c r="D62" s="33">
        <v>7190.995</v>
      </c>
      <c r="E62" s="33">
        <v>7203.891</v>
      </c>
      <c r="F62" s="33">
        <v>8458.696</v>
      </c>
      <c r="G62" s="33">
        <v>8402.146</v>
      </c>
      <c r="H62" s="16">
        <f t="shared" si="2"/>
        <v>-0.006685427635654384</v>
      </c>
      <c r="I62" s="16">
        <f t="shared" si="3"/>
        <v>0.1663344156650901</v>
      </c>
      <c r="J62" s="9"/>
      <c r="K62" s="99"/>
      <c r="L62" s="83"/>
      <c r="M62" s="83"/>
      <c r="N62" s="9"/>
      <c r="O62" s="9"/>
      <c r="P62" s="99"/>
      <c r="Q62" s="9"/>
      <c r="R62" s="9"/>
    </row>
    <row r="63" spans="1:18" ht="12.75" customHeight="1">
      <c r="A63" s="63" t="s">
        <v>62</v>
      </c>
      <c r="B63" s="33">
        <v>3389.135</v>
      </c>
      <c r="C63" s="33">
        <v>4115.794</v>
      </c>
      <c r="D63" s="33">
        <v>4234.447</v>
      </c>
      <c r="E63" s="33">
        <v>4458.025</v>
      </c>
      <c r="F63" s="33">
        <v>5385.31</v>
      </c>
      <c r="G63" s="33">
        <v>5545.461</v>
      </c>
      <c r="H63" s="16">
        <f t="shared" si="2"/>
        <v>0.029738492305921183</v>
      </c>
      <c r="I63" s="16">
        <f t="shared" si="3"/>
        <v>0.24392774827417996</v>
      </c>
      <c r="J63" s="9"/>
      <c r="K63" s="99"/>
      <c r="L63" s="83"/>
      <c r="M63" s="83"/>
      <c r="N63" s="9"/>
      <c r="O63" s="9"/>
      <c r="P63" s="99"/>
      <c r="Q63" s="9"/>
      <c r="R63" s="9"/>
    </row>
    <row r="64" spans="1:18" ht="12.75" customHeight="1">
      <c r="A64" s="63" t="s">
        <v>63</v>
      </c>
      <c r="B64" s="33">
        <v>2.086</v>
      </c>
      <c r="C64" s="33">
        <v>2.265</v>
      </c>
      <c r="D64" s="33">
        <v>2.508</v>
      </c>
      <c r="E64" s="33">
        <v>3.23</v>
      </c>
      <c r="F64" s="33">
        <v>2.135</v>
      </c>
      <c r="G64" s="33">
        <v>2.129</v>
      </c>
      <c r="H64" s="16">
        <f t="shared" si="2"/>
        <v>-0.002810304449648582</v>
      </c>
      <c r="I64" s="16">
        <f t="shared" si="3"/>
        <v>-0.3408668730650155</v>
      </c>
      <c r="J64" s="9"/>
      <c r="K64" s="99"/>
      <c r="L64" s="83"/>
      <c r="M64" s="83"/>
      <c r="N64" s="9"/>
      <c r="O64" s="9"/>
      <c r="P64" s="99"/>
      <c r="Q64" s="9"/>
      <c r="R64" s="9"/>
    </row>
    <row r="65" spans="1:18" ht="12.75" customHeight="1">
      <c r="A65" s="64" t="s">
        <v>65</v>
      </c>
      <c r="B65" s="17">
        <f aca="true" t="shared" si="4" ref="B65:G68">B57-B61</f>
        <v>15669.436</v>
      </c>
      <c r="C65" s="17">
        <v>14783.171</v>
      </c>
      <c r="D65" s="17">
        <f t="shared" si="4"/>
        <v>14819.519000000002</v>
      </c>
      <c r="E65" s="17">
        <f t="shared" si="4"/>
        <v>14716.810000000001</v>
      </c>
      <c r="F65" s="17">
        <v>15037.484</v>
      </c>
      <c r="G65" s="17">
        <f t="shared" si="4"/>
        <v>15518.606</v>
      </c>
      <c r="H65" s="16">
        <f t="shared" si="2"/>
        <v>0.03199484701031108</v>
      </c>
      <c r="I65" s="16">
        <f t="shared" si="3"/>
        <v>0.054481643780139644</v>
      </c>
      <c r="J65" s="9"/>
      <c r="K65" s="99"/>
      <c r="L65" s="83"/>
      <c r="M65" s="83"/>
      <c r="N65" s="9"/>
      <c r="O65" s="9"/>
      <c r="P65" s="9"/>
      <c r="Q65" s="9"/>
      <c r="R65" s="9"/>
    </row>
    <row r="66" spans="1:18" ht="12.75" customHeight="1">
      <c r="A66" s="63" t="s">
        <v>61</v>
      </c>
      <c r="B66" s="33">
        <f t="shared" si="4"/>
        <v>10068.288</v>
      </c>
      <c r="C66" s="33">
        <v>9615.926</v>
      </c>
      <c r="D66" s="33">
        <f t="shared" si="4"/>
        <v>9625.991000000002</v>
      </c>
      <c r="E66" s="33">
        <f t="shared" si="4"/>
        <v>9492.351999999999</v>
      </c>
      <c r="F66" s="33">
        <v>10096.328000000001</v>
      </c>
      <c r="G66" s="33">
        <f t="shared" si="4"/>
        <v>10526.077000000001</v>
      </c>
      <c r="H66" s="16">
        <f t="shared" si="2"/>
        <v>0.04256488101416678</v>
      </c>
      <c r="I66" s="16">
        <f t="shared" si="3"/>
        <v>0.10890082879353846</v>
      </c>
      <c r="J66" s="9"/>
      <c r="K66" s="99"/>
      <c r="L66" s="83"/>
      <c r="M66" s="83"/>
      <c r="N66" s="9"/>
      <c r="O66" s="9"/>
      <c r="P66" s="9"/>
      <c r="Q66" s="9"/>
      <c r="R66" s="9"/>
    </row>
    <row r="67" spans="1:18" ht="12.75" customHeight="1">
      <c r="A67" s="63" t="s">
        <v>62</v>
      </c>
      <c r="B67" s="33">
        <f t="shared" si="4"/>
        <v>5169.155999999999</v>
      </c>
      <c r="C67" s="33">
        <v>4606.8369999999995</v>
      </c>
      <c r="D67" s="33">
        <f t="shared" si="4"/>
        <v>4634.725</v>
      </c>
      <c r="E67" s="33">
        <f t="shared" si="4"/>
        <v>4810.683000000001</v>
      </c>
      <c r="F67" s="33">
        <v>4907.6179999999995</v>
      </c>
      <c r="G67" s="33">
        <f t="shared" si="4"/>
        <v>4953.5199999999995</v>
      </c>
      <c r="H67" s="16">
        <f t="shared" si="2"/>
        <v>0.00935321371793818</v>
      </c>
      <c r="I67" s="16">
        <f t="shared" si="3"/>
        <v>0.02969162590842056</v>
      </c>
      <c r="J67" s="9"/>
      <c r="K67" s="99"/>
      <c r="L67" s="83"/>
      <c r="M67" s="83"/>
      <c r="N67" s="9"/>
      <c r="O67" s="9"/>
      <c r="P67" s="9"/>
      <c r="Q67" s="9"/>
      <c r="R67" s="9"/>
    </row>
    <row r="68" spans="1:18" ht="12.75" customHeight="1">
      <c r="A68" s="63" t="s">
        <v>63</v>
      </c>
      <c r="B68" s="33">
        <f t="shared" si="4"/>
        <v>431.988</v>
      </c>
      <c r="C68" s="33">
        <v>560.4060000000001</v>
      </c>
      <c r="D68" s="33">
        <f t="shared" si="4"/>
        <v>558.8009999999999</v>
      </c>
      <c r="E68" s="33">
        <f t="shared" si="4"/>
        <v>413.77299999999997</v>
      </c>
      <c r="F68" s="33">
        <v>33.539</v>
      </c>
      <c r="G68" s="33">
        <f t="shared" si="4"/>
        <v>39.010000000000005</v>
      </c>
      <c r="H68" s="16">
        <f t="shared" si="2"/>
        <v>0.16312352783326878</v>
      </c>
      <c r="I68" s="16">
        <f t="shared" si="3"/>
        <v>-0.9057212529575395</v>
      </c>
      <c r="J68" s="9"/>
      <c r="K68" s="99"/>
      <c r="L68" s="83"/>
      <c r="M68" s="83"/>
      <c r="N68" s="9"/>
      <c r="O68" s="9"/>
      <c r="P68" s="9"/>
      <c r="Q68" s="9"/>
      <c r="R68" s="9"/>
    </row>
    <row r="69" spans="2:19" ht="12" customHeight="1">
      <c r="B69" s="86"/>
      <c r="C69" s="86"/>
      <c r="D69" s="86"/>
      <c r="E69" s="88"/>
      <c r="F69" s="86"/>
      <c r="G69" s="86"/>
      <c r="H69" s="86"/>
      <c r="I69" s="88"/>
      <c r="J69"/>
      <c r="K69" s="9"/>
      <c r="L69" s="99"/>
      <c r="M69" s="83"/>
      <c r="N69" s="70"/>
      <c r="O69" s="9"/>
      <c r="P69" s="9"/>
      <c r="Q69" s="9"/>
      <c r="R69" s="9"/>
      <c r="S69" s="9"/>
    </row>
    <row r="70" spans="5:8" ht="12.75">
      <c r="E70" s="88"/>
      <c r="F70" s="88"/>
      <c r="G70" s="88"/>
      <c r="H70" s="88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2011-09-12T07:09:02Z</cp:lastPrinted>
  <dcterms:created xsi:type="dcterms:W3CDTF">2008-11-05T07:26:31Z</dcterms:created>
  <dcterms:modified xsi:type="dcterms:W3CDTF">2011-09-12T11:21:21Z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