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330" windowWidth="9570" windowHeight="10275" tabRatio="808" activeTab="0"/>
  </bookViews>
  <sheets>
    <sheet name="Macroeconom" sheetId="1" r:id="rId1"/>
    <sheet name="NBKR transactions" sheetId="2" r:id="rId2"/>
    <sheet name="T-bills, T-bonds" sheetId="3" r:id="rId3"/>
    <sheet name="Interbank credits" sheetId="4" r:id="rId4"/>
    <sheet name="Deposits, credits" sheetId="5" r:id="rId5"/>
  </sheets>
  <externalReferences>
    <externalReference r:id="rId8"/>
  </externalReferences>
  <definedNames>
    <definedName name="_xlnm.Print_Area" localSheetId="4">'Deposits, credits'!$A$1:$H$71</definedName>
    <definedName name="_xlnm.Print_Area" localSheetId="3">'Interbank credits'!$A$1:$H$36</definedName>
    <definedName name="_xlnm.Print_Area" localSheetId="0">'Macroeconom'!$A$1:$I$41</definedName>
    <definedName name="_xlnm.Print_Area" localSheetId="1">'NBKR transactions'!$A$10:$H$62</definedName>
    <definedName name="_xlnm.Print_Area" localSheetId="2">'T-bills, T-bonds'!$A$1:$H$53</definedName>
  </definedNames>
  <calcPr fullCalcOnLoad="1"/>
</workbook>
</file>

<file path=xl/sharedStrings.xml><?xml version="1.0" encoding="utf-8"?>
<sst xmlns="http://schemas.openxmlformats.org/spreadsheetml/2006/main" count="769" uniqueCount="122">
  <si>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</si>
  <si>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</si>
  <si>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</si>
  <si>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</si>
  <si>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</si>
  <si>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 </t>
  </si>
  <si>
    <t>June 2015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</si>
  <si>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</si>
  <si>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</si>
  <si>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</si>
  <si>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</si>
  <si>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</si>
  <si>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</si>
  <si>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</si>
  <si>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</si>
  <si>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</si>
  <si>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2014</t>
  </si>
  <si>
    <t>Jan 2015</t>
  </si>
  <si>
    <t>Feb 2015</t>
  </si>
  <si>
    <t>Mar 2015</t>
  </si>
  <si>
    <t>Apr 2015</t>
  </si>
  <si>
    <t>May 2015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</si>
  <si>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</si>
  <si>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</si>
  <si>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</si>
  <si>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</si>
  <si>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</si>
  <si>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</si>
  <si>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</si>
  <si>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May 2014</t>
  </si>
  <si>
    <t>June 2014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</si>
  <si>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</si>
  <si>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</si>
  <si>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</si>
  <si>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</si>
  <si>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</si>
  <si>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</si>
  <si>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</si>
  <si>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</si>
  <si>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</si>
  <si>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</si>
  <si>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</si>
  <si>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</si>
  <si>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</si>
  <si>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</si>
  <si>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</si>
  <si>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</si>
  <si>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</si>
  <si>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</si>
  <si>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</si>
  <si>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</si>
  <si>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</si>
  <si>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</si>
  <si>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Jan-June 2014</t>
  </si>
  <si>
    <t>Jan-June 2015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</si>
  <si>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</si>
  <si>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</si>
  <si>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</si>
  <si>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</si>
  <si>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credits </t>
  </si>
  <si>
    <t>Overnight credits</t>
  </si>
  <si>
    <t>Credit auctions</t>
  </si>
  <si>
    <t>Overnight deposits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</si>
  <si>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</si>
  <si>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</si>
  <si>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</si>
  <si>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</si>
  <si>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</si>
  <si>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</si>
  <si>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</si>
  <si>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 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</si>
  <si>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</si>
  <si>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</si>
  <si>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</si>
  <si>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</si>
  <si>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</si>
  <si>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</si>
  <si>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</si>
  <si>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</si>
  <si>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</si>
  <si>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</si>
  <si>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</si>
  <si>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</si>
  <si>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</si>
  <si>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</si>
  <si>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</si>
  <si>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</si>
  <si>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</si>
  <si>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</si>
  <si>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</si>
  <si>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</si>
  <si>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</si>
  <si>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</si>
  <si>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</si>
  <si>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</si>
  <si>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</si>
  <si>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</si>
  <si>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 xml:space="preserve">Table 10.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</si>
  <si>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</si>
  <si>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</si>
  <si>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</si>
  <si>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</si>
  <si>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</si>
  <si>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</si>
  <si>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</si>
  <si>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</si>
  <si>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</si>
  <si>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</si>
  <si>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</si>
  <si>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</si>
  <si>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11. The volume of transactions at the interbank credit market (for the period)</t>
  </si>
  <si>
    <t>Total volume</t>
  </si>
  <si>
    <t xml:space="preserve">Table 12.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</si>
  <si>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</si>
  <si>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</si>
  <si>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</si>
  <si>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</si>
  <si>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</si>
  <si>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</si>
  <si>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</si>
  <si>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13.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</si>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</sst>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  <numFmt numFmtId="183" formatCode="d\ mmm"/>
  </numFmts>
  <fonts count="7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2"/>
    </font>
    <font>
      <b/>
      <i/>
      <sz val="8"/>
      <color indexed="10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2"/>
    </font>
    <font>
      <b/>
      <i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8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3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24" fillId="0" borderId="0">
      <alignment/>
      <protection/>
    </xf>
    <xf numFmtId="0" fontId="9" fillId="0" borderId="0">
      <alignment/>
      <protection/>
    </xf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61" applyFont="1" applyFill="1" applyAlignment="1">
      <alignment horizontal="center" vertical="top"/>
      <protection/>
    </xf>
    <xf numFmtId="0" fontId="11" fillId="0" borderId="0" xfId="61" applyFont="1">
      <alignment/>
      <protection/>
    </xf>
    <xf numFmtId="0" fontId="12" fillId="0" borderId="0" xfId="61" applyFont="1">
      <alignment/>
      <protection/>
    </xf>
    <xf numFmtId="0" fontId="12" fillId="0" borderId="0" xfId="61" applyFont="1" applyFill="1">
      <alignment/>
      <protection/>
    </xf>
    <xf numFmtId="0" fontId="11" fillId="0" borderId="0" xfId="61" applyFont="1" applyBorder="1" applyAlignment="1">
      <alignment shrinkToFit="1"/>
      <protection/>
    </xf>
    <xf numFmtId="0" fontId="13" fillId="0" borderId="0" xfId="61" applyFont="1" applyBorder="1" applyAlignment="1">
      <alignment horizontal="left"/>
      <protection/>
    </xf>
    <xf numFmtId="0" fontId="14" fillId="0" borderId="0" xfId="61" applyFont="1" applyBorder="1" applyAlignment="1">
      <alignment horizontal="left"/>
      <protection/>
    </xf>
    <xf numFmtId="0" fontId="11" fillId="0" borderId="0" xfId="61" applyFont="1" applyFill="1">
      <alignment/>
      <protection/>
    </xf>
    <xf numFmtId="171" fontId="11" fillId="0" borderId="0" xfId="66" applyNumberFormat="1" applyFont="1" applyFill="1" applyAlignment="1">
      <alignment/>
    </xf>
    <xf numFmtId="0" fontId="11" fillId="0" borderId="0" xfId="61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61" applyFont="1" applyFill="1" applyBorder="1" applyAlignment="1">
      <alignment horizontal="left" vertical="center" wrapText="1"/>
      <protection/>
    </xf>
    <xf numFmtId="0" fontId="15" fillId="0" borderId="0" xfId="61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2"/>
    </xf>
    <xf numFmtId="0" fontId="18" fillId="0" borderId="0" xfId="61" applyFont="1" applyFill="1" applyBorder="1" applyAlignment="1">
      <alignment/>
      <protection/>
    </xf>
    <xf numFmtId="0" fontId="17" fillId="0" borderId="0" xfId="61" applyFont="1" applyAlignment="1">
      <alignment/>
      <protection/>
    </xf>
    <xf numFmtId="0" fontId="17" fillId="0" borderId="0" xfId="61" applyFont="1" applyBorder="1" applyAlignment="1">
      <alignment/>
      <protection/>
    </xf>
    <xf numFmtId="0" fontId="15" fillId="0" borderId="0" xfId="61" applyFont="1" applyFill="1" applyBorder="1" applyAlignment="1">
      <alignment horizontal="left" shrinkToFit="1"/>
      <protection/>
    </xf>
    <xf numFmtId="164" fontId="15" fillId="0" borderId="0" xfId="61" applyNumberFormat="1" applyFont="1" applyFill="1" applyAlignment="1">
      <alignment/>
      <protection/>
    </xf>
    <xf numFmtId="164" fontId="15" fillId="0" borderId="0" xfId="61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61" applyFont="1" applyFill="1" applyAlignment="1">
      <alignment horizontal="center"/>
      <protection/>
    </xf>
    <xf numFmtId="0" fontId="17" fillId="0" borderId="0" xfId="61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61" applyFont="1" applyAlignment="1">
      <alignment horizontal="center"/>
      <protection/>
    </xf>
    <xf numFmtId="0" fontId="11" fillId="0" borderId="10" xfId="61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61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 indent="1"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61" applyNumberFormat="1" applyFont="1" applyAlignment="1">
      <alignment horizontal="center"/>
      <protection/>
    </xf>
    <xf numFmtId="170" fontId="11" fillId="0" borderId="0" xfId="61" applyNumberFormat="1" applyFont="1" applyFill="1">
      <alignment/>
      <protection/>
    </xf>
    <xf numFmtId="2" fontId="11" fillId="0" borderId="0" xfId="61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0" fontId="11" fillId="0" borderId="0" xfId="61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3" fontId="12" fillId="0" borderId="0" xfId="61" applyNumberFormat="1" applyFont="1">
      <alignment/>
      <protection/>
    </xf>
    <xf numFmtId="174" fontId="11" fillId="0" borderId="0" xfId="61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61" applyNumberFormat="1" applyFont="1">
      <alignment/>
      <protection/>
    </xf>
    <xf numFmtId="170" fontId="12" fillId="0" borderId="0" xfId="61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61" applyFont="1" applyAlignment="1">
      <alignment/>
      <protection/>
    </xf>
    <xf numFmtId="49" fontId="16" fillId="0" borderId="0" xfId="61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5" fontId="53" fillId="0" borderId="0" xfId="54" applyNumberFormat="1">
      <alignment/>
      <protection/>
    </xf>
    <xf numFmtId="17" fontId="4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Alignment="1">
      <alignment horizontal="left" vertical="center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7" fontId="6" fillId="0" borderId="0" xfId="0" applyNumberFormat="1" applyFont="1" applyFill="1" applyAlignment="1">
      <alignment horizontal="left" vertical="center"/>
    </xf>
    <xf numFmtId="167" fontId="6" fillId="0" borderId="0" xfId="0" applyNumberFormat="1" applyFont="1" applyAlignment="1">
      <alignment horizontal="left" vertical="center"/>
    </xf>
    <xf numFmtId="164" fontId="2" fillId="33" borderId="0" xfId="0" applyNumberFormat="1" applyFont="1" applyFill="1" applyAlignment="1">
      <alignment horizontal="right" vertical="center"/>
    </xf>
    <xf numFmtId="164" fontId="2" fillId="33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/>
    </xf>
    <xf numFmtId="0" fontId="19" fillId="0" borderId="0" xfId="56" applyFont="1">
      <alignment/>
      <protection/>
    </xf>
    <xf numFmtId="0" fontId="3" fillId="0" borderId="0" xfId="56" applyFont="1">
      <alignment/>
      <protection/>
    </xf>
    <xf numFmtId="0" fontId="0" fillId="0" borderId="0" xfId="56">
      <alignment/>
      <protection/>
    </xf>
    <xf numFmtId="0" fontId="6" fillId="0" borderId="0" xfId="56" applyFont="1" applyAlignment="1">
      <alignment horizontal="left"/>
      <protection/>
    </xf>
    <xf numFmtId="0" fontId="2" fillId="0" borderId="0" xfId="56" applyFont="1" applyFill="1" applyBorder="1" applyAlignment="1">
      <alignment horizontal="left"/>
      <protection/>
    </xf>
    <xf numFmtId="0" fontId="2" fillId="0" borderId="0" xfId="56" applyFont="1" applyAlignment="1">
      <alignment horizontal="left"/>
      <protection/>
    </xf>
    <xf numFmtId="0" fontId="4" fillId="0" borderId="0" xfId="56" applyFont="1" applyBorder="1" applyAlignment="1">
      <alignment horizontal="left" vertical="center" wrapText="1"/>
      <protection/>
    </xf>
    <xf numFmtId="164" fontId="4" fillId="0" borderId="0" xfId="56" applyNumberFormat="1" applyFont="1" applyFill="1" applyAlignment="1">
      <alignment horizontal="right" vertical="center"/>
      <protection/>
    </xf>
    <xf numFmtId="168" fontId="5" fillId="0" borderId="0" xfId="56" applyNumberFormat="1" applyFont="1" applyFill="1" applyAlignment="1">
      <alignment horizontal="right" vertical="center"/>
      <protection/>
    </xf>
    <xf numFmtId="0" fontId="2" fillId="0" borderId="0" xfId="56" applyFont="1" applyAlignment="1">
      <alignment horizontal="left" indent="2"/>
      <protection/>
    </xf>
    <xf numFmtId="164" fontId="2" fillId="0" borderId="0" xfId="56" applyNumberFormat="1" applyFont="1" applyFill="1" applyAlignment="1">
      <alignment horizontal="right" vertical="center"/>
      <protection/>
    </xf>
    <xf numFmtId="0" fontId="2" fillId="0" borderId="0" xfId="56" applyFont="1" applyFill="1" applyAlignment="1">
      <alignment horizontal="left" indent="2"/>
      <protection/>
    </xf>
    <xf numFmtId="0" fontId="4" fillId="0" borderId="0" xfId="56" applyFont="1" applyFill="1" applyBorder="1" applyAlignment="1">
      <alignment horizontal="left" vertical="center" wrapText="1"/>
      <protection/>
    </xf>
    <xf numFmtId="168" fontId="4" fillId="0" borderId="0" xfId="0" applyNumberFormat="1" applyFont="1" applyFill="1" applyAlignment="1">
      <alignment horizontal="right" vertical="center"/>
    </xf>
    <xf numFmtId="4" fontId="70" fillId="0" borderId="0" xfId="52" applyNumberFormat="1" applyFont="1" applyBorder="1">
      <alignment/>
      <protection/>
    </xf>
    <xf numFmtId="164" fontId="7" fillId="0" borderId="0" xfId="61" applyNumberFormat="1" applyFont="1" applyFill="1" applyBorder="1" applyAlignment="1">
      <alignment vertical="center"/>
      <protection/>
    </xf>
    <xf numFmtId="164" fontId="71" fillId="0" borderId="0" xfId="56" applyNumberFormat="1" applyFont="1" applyFill="1" applyAlignment="1">
      <alignment horizontal="right" vertical="center"/>
      <protection/>
    </xf>
    <xf numFmtId="0" fontId="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6" fillId="0" borderId="0" xfId="61" applyFont="1" applyAlignment="1">
      <alignment horizontal="center"/>
      <protection/>
    </xf>
    <xf numFmtId="49" fontId="16" fillId="0" borderId="0" xfId="61" applyNumberFormat="1" applyFont="1" applyAlignment="1">
      <alignment horizontal="center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Обычный 4 2" xfId="57"/>
    <cellStyle name="Обычный 5" xfId="58"/>
    <cellStyle name="Обычный 6" xfId="59"/>
    <cellStyle name="Обычный 7" xfId="60"/>
    <cellStyle name="Обычный_Пресс-конференция (октябрь 2008)" xfId="61"/>
    <cellStyle name="Плохой" xfId="62"/>
    <cellStyle name="Пояснение" xfId="63"/>
    <cellStyle name="Примечание" xfId="64"/>
    <cellStyle name="Примечание 2" xfId="65"/>
    <cellStyle name="Percent" xfId="66"/>
    <cellStyle name="Процентный 2" xfId="67"/>
    <cellStyle name="Процентный 3" xfId="68"/>
    <cellStyle name="Связанная ячейка" xfId="69"/>
    <cellStyle name="Стиль 1" xfId="70"/>
    <cellStyle name="ТЕКСТ" xfId="71"/>
    <cellStyle name="Текст предупреждения" xfId="72"/>
    <cellStyle name="Тысячи [0]_4-8Окт" xfId="73"/>
    <cellStyle name="Тысячи_4-8Окт" xfId="74"/>
    <cellStyle name="Comma" xfId="75"/>
    <cellStyle name="Comma [0]" xfId="76"/>
    <cellStyle name="Финансовый [0] 2" xfId="77"/>
    <cellStyle name="Финансовый 2" xfId="78"/>
    <cellStyle name="Финансовый 3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834"/>
          <c:h val="0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6668290"/>
        <c:axId val="61579155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6668290"/>
        <c:axId val="61579155"/>
      </c:lineChart>
      <c:catAx>
        <c:axId val="3666829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579155"/>
        <c:crosses val="autoZero"/>
        <c:auto val="1"/>
        <c:lblOffset val="100"/>
        <c:tickLblSkip val="1"/>
        <c:noMultiLvlLbl val="0"/>
      </c:catAx>
      <c:valAx>
        <c:axId val="61579155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66829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7341484"/>
        <c:axId val="21855629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7341484"/>
        <c:axId val="21855629"/>
      </c:lineChart>
      <c:catAx>
        <c:axId val="1734148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855629"/>
        <c:crosses val="autoZero"/>
        <c:auto val="1"/>
        <c:lblOffset val="100"/>
        <c:tickLblSkip val="1"/>
        <c:noMultiLvlLbl val="0"/>
      </c:catAx>
      <c:valAx>
        <c:axId val="21855629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34148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62482934"/>
        <c:axId val="25475495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62482934"/>
        <c:axId val="25475495"/>
      </c:lineChart>
      <c:catAx>
        <c:axId val="6248293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475495"/>
        <c:crosses val="autoZero"/>
        <c:auto val="1"/>
        <c:lblOffset val="100"/>
        <c:tickLblSkip val="1"/>
        <c:noMultiLvlLbl val="0"/>
      </c:catAx>
      <c:valAx>
        <c:axId val="25475495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48293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27952864"/>
        <c:axId val="50249185"/>
      </c:lineChart>
      <c:catAx>
        <c:axId val="2795286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49185"/>
        <c:crosses val="autoZero"/>
        <c:auto val="0"/>
        <c:lblOffset val="100"/>
        <c:tickLblSkip val="1"/>
        <c:noMultiLvlLbl val="0"/>
      </c:catAx>
      <c:valAx>
        <c:axId val="5024918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52864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9589482"/>
        <c:axId val="43652155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57325076"/>
        <c:axId val="46163637"/>
      </c:lineChart>
      <c:catAx>
        <c:axId val="4958948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652155"/>
        <c:crosses val="autoZero"/>
        <c:auto val="0"/>
        <c:lblOffset val="100"/>
        <c:tickLblSkip val="5"/>
        <c:noMultiLvlLbl val="0"/>
      </c:catAx>
      <c:valAx>
        <c:axId val="43652155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89482"/>
        <c:crossesAt val="1"/>
        <c:crossBetween val="between"/>
        <c:dispUnits/>
        <c:majorUnit val="2000"/>
        <c:minorUnit val="100"/>
      </c:valAx>
      <c:catAx>
        <c:axId val="57325076"/>
        <c:scaling>
          <c:orientation val="minMax"/>
        </c:scaling>
        <c:axPos val="b"/>
        <c:delete val="1"/>
        <c:majorTickMark val="out"/>
        <c:minorTickMark val="none"/>
        <c:tickLblPos val="none"/>
        <c:crossAx val="46163637"/>
        <c:crossesAt val="39"/>
        <c:auto val="0"/>
        <c:lblOffset val="100"/>
        <c:tickLblSkip val="1"/>
        <c:noMultiLvlLbl val="0"/>
      </c:catAx>
      <c:valAx>
        <c:axId val="46163637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325076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2819550"/>
        <c:axId val="48267087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2819550"/>
        <c:axId val="48267087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31750600"/>
        <c:axId val="17319945"/>
      </c:lineChart>
      <c:catAx>
        <c:axId val="12819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267087"/>
        <c:crosses val="autoZero"/>
        <c:auto val="0"/>
        <c:lblOffset val="100"/>
        <c:tickLblSkip val="1"/>
        <c:noMultiLvlLbl val="0"/>
      </c:catAx>
      <c:valAx>
        <c:axId val="4826708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819550"/>
        <c:crossesAt val="1"/>
        <c:crossBetween val="between"/>
        <c:dispUnits/>
        <c:majorUnit val="1"/>
      </c:valAx>
      <c:catAx>
        <c:axId val="31750600"/>
        <c:scaling>
          <c:orientation val="minMax"/>
        </c:scaling>
        <c:axPos val="b"/>
        <c:delete val="1"/>
        <c:majorTickMark val="out"/>
        <c:minorTickMark val="none"/>
        <c:tickLblPos val="none"/>
        <c:crossAx val="17319945"/>
        <c:crosses val="autoZero"/>
        <c:auto val="0"/>
        <c:lblOffset val="100"/>
        <c:tickLblSkip val="1"/>
        <c:noMultiLvlLbl val="0"/>
      </c:catAx>
      <c:valAx>
        <c:axId val="1731994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750600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1661778"/>
        <c:axId val="60738275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1661778"/>
        <c:axId val="60738275"/>
      </c:lineChart>
      <c:catAx>
        <c:axId val="2166177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738275"/>
        <c:crosses val="autoZero"/>
        <c:auto val="1"/>
        <c:lblOffset val="100"/>
        <c:tickLblSkip val="1"/>
        <c:noMultiLvlLbl val="0"/>
      </c:catAx>
      <c:valAx>
        <c:axId val="60738275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66177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1" name="Chart 18"/>
        <xdr:cNvGraphicFramePr/>
      </xdr:nvGraphicFramePr>
      <xdr:xfrm>
        <a:off x="20269200" y="443865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11" sqref="M11"/>
    </sheetView>
  </sheetViews>
  <sheetFormatPr defaultColWidth="8.00390625" defaultRowHeight="12.75"/>
  <cols>
    <col min="1" max="1" width="32.37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70" t="s">
        <v>5</v>
      </c>
      <c r="B1" s="170"/>
      <c r="C1" s="170"/>
      <c r="D1" s="170"/>
      <c r="E1" s="170"/>
      <c r="F1" s="170"/>
      <c r="G1" s="170"/>
      <c r="H1" s="170"/>
      <c r="I1" s="170"/>
      <c r="J1" s="119"/>
      <c r="K1" s="119"/>
      <c r="L1" s="119"/>
      <c r="M1" s="119"/>
      <c r="N1" s="119"/>
      <c r="O1" s="119"/>
      <c r="P1" s="52"/>
      <c r="Q1" s="52"/>
      <c r="R1" s="52"/>
      <c r="S1" s="52"/>
      <c r="T1" s="52"/>
      <c r="U1" s="52"/>
      <c r="V1" s="52"/>
      <c r="W1" s="52"/>
    </row>
    <row r="2" spans="1:23" ht="15.75">
      <c r="A2" s="171" t="s">
        <v>6</v>
      </c>
      <c r="B2" s="171"/>
      <c r="C2" s="171"/>
      <c r="D2" s="171"/>
      <c r="E2" s="171"/>
      <c r="F2" s="171"/>
      <c r="G2" s="171"/>
      <c r="H2" s="171"/>
      <c r="I2" s="171"/>
      <c r="J2" s="120"/>
      <c r="K2" s="120"/>
      <c r="L2" s="120"/>
      <c r="M2" s="120"/>
      <c r="N2" s="120"/>
      <c r="O2" s="120"/>
      <c r="P2" s="80"/>
      <c r="Q2" s="80"/>
      <c r="R2" s="80"/>
      <c r="S2" s="80"/>
      <c r="T2" s="80"/>
      <c r="U2" s="80"/>
      <c r="V2" s="80"/>
      <c r="W2" s="80"/>
    </row>
    <row r="3" spans="1:23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4" ht="15" customHeight="1">
      <c r="A4" s="41" t="s">
        <v>7</v>
      </c>
      <c r="B4" s="18"/>
      <c r="C4" s="18"/>
      <c r="D4" s="18"/>
    </row>
    <row r="5" spans="1:8" ht="15" customHeight="1">
      <c r="A5" s="167" t="s">
        <v>8</v>
      </c>
      <c r="B5" s="22"/>
      <c r="C5" s="22"/>
      <c r="D5" s="22"/>
      <c r="E5" s="23"/>
      <c r="F5" s="24"/>
      <c r="G5" s="24"/>
      <c r="H5" s="24"/>
    </row>
    <row r="6" spans="1:16" s="27" customFormat="1" ht="26.25" customHeight="1">
      <c r="A6" s="53"/>
      <c r="B6" s="168">
        <v>2013</v>
      </c>
      <c r="C6" s="168" t="s">
        <v>16</v>
      </c>
      <c r="D6" s="54" t="s">
        <v>17</v>
      </c>
      <c r="E6" s="54" t="s">
        <v>18</v>
      </c>
      <c r="F6" s="54" t="s">
        <v>19</v>
      </c>
      <c r="G6" s="54" t="s">
        <v>20</v>
      </c>
      <c r="H6" s="54" t="s">
        <v>21</v>
      </c>
      <c r="I6" s="54" t="s">
        <v>6</v>
      </c>
      <c r="J6" s="137"/>
      <c r="K6" s="137"/>
      <c r="L6" s="137"/>
      <c r="M6" s="137"/>
      <c r="N6" s="137"/>
      <c r="O6" s="137"/>
      <c r="P6" s="137"/>
    </row>
    <row r="7" spans="1:16" ht="26.25" customHeight="1">
      <c r="A7" s="29" t="s">
        <v>9</v>
      </c>
      <c r="B7" s="98">
        <v>10.9</v>
      </c>
      <c r="C7" s="98">
        <v>3.6</v>
      </c>
      <c r="D7" s="98">
        <v>8.4</v>
      </c>
      <c r="E7" s="98">
        <v>9.5</v>
      </c>
      <c r="F7" s="98">
        <v>7</v>
      </c>
      <c r="G7" s="138">
        <v>7</v>
      </c>
      <c r="H7" s="138">
        <v>6.9</v>
      </c>
      <c r="I7" s="138">
        <v>7.3</v>
      </c>
      <c r="J7" s="138"/>
      <c r="K7" s="138"/>
      <c r="L7" s="138"/>
      <c r="M7" s="138"/>
      <c r="N7" s="138"/>
      <c r="O7" s="138"/>
      <c r="P7" s="138"/>
    </row>
    <row r="8" spans="1:16" ht="26.25" customHeight="1">
      <c r="A8" s="29" t="s">
        <v>10</v>
      </c>
      <c r="B8" s="69">
        <v>103.96993473357605</v>
      </c>
      <c r="C8" s="69">
        <v>110.47536836915444</v>
      </c>
      <c r="D8" s="69">
        <v>101.46183886280357</v>
      </c>
      <c r="E8" s="69">
        <v>101.73689363415515</v>
      </c>
      <c r="F8" s="69">
        <v>101.5</v>
      </c>
      <c r="G8" s="139">
        <v>102</v>
      </c>
      <c r="H8" s="139">
        <v>101.18127736643842</v>
      </c>
      <c r="I8" s="139">
        <v>100.2</v>
      </c>
      <c r="J8" s="139"/>
      <c r="K8" s="139"/>
      <c r="L8" s="139"/>
      <c r="M8" s="139"/>
      <c r="N8" s="139"/>
      <c r="O8" s="139"/>
      <c r="P8" s="139"/>
    </row>
    <row r="9" spans="1:16" ht="26.25" customHeight="1">
      <c r="A9" s="29" t="s">
        <v>11</v>
      </c>
      <c r="B9" s="70" t="s">
        <v>0</v>
      </c>
      <c r="C9" s="70" t="s">
        <v>0</v>
      </c>
      <c r="D9" s="69">
        <v>101.46183886280357</v>
      </c>
      <c r="E9" s="69">
        <v>100.27109184540161</v>
      </c>
      <c r="F9" s="69">
        <v>99.8087231735266</v>
      </c>
      <c r="G9" s="139">
        <v>100.41116007193445</v>
      </c>
      <c r="H9" s="139">
        <v>99.23644557095936</v>
      </c>
      <c r="I9" s="139">
        <v>99.07598560663804</v>
      </c>
      <c r="J9" s="139"/>
      <c r="K9" s="139"/>
      <c r="L9" s="139"/>
      <c r="M9" s="139"/>
      <c r="N9" s="139"/>
      <c r="O9" s="139"/>
      <c r="P9" s="139"/>
    </row>
    <row r="10" spans="1:17" ht="26.25" customHeight="1">
      <c r="A10" s="29" t="s">
        <v>12</v>
      </c>
      <c r="B10" s="70">
        <v>4.17</v>
      </c>
      <c r="C10" s="70">
        <v>10.5</v>
      </c>
      <c r="D10" s="70">
        <v>11</v>
      </c>
      <c r="E10" s="70">
        <v>11</v>
      </c>
      <c r="F10" s="70">
        <v>11</v>
      </c>
      <c r="G10" s="92">
        <v>11</v>
      </c>
      <c r="H10" s="92">
        <v>9.5</v>
      </c>
      <c r="I10" s="92">
        <v>9.5</v>
      </c>
      <c r="J10" s="92"/>
      <c r="K10" s="92"/>
      <c r="L10" s="92"/>
      <c r="M10" s="92"/>
      <c r="N10" s="92"/>
      <c r="O10" s="92"/>
      <c r="P10" s="92"/>
      <c r="Q10" s="70"/>
    </row>
    <row r="11" spans="1:16" ht="26.25" customHeight="1">
      <c r="A11" s="29" t="s">
        <v>13</v>
      </c>
      <c r="B11" s="99">
        <v>49.247</v>
      </c>
      <c r="C11" s="99">
        <v>58.8865</v>
      </c>
      <c r="D11" s="99">
        <v>59.81</v>
      </c>
      <c r="E11" s="99">
        <v>61.2914</v>
      </c>
      <c r="F11" s="99">
        <v>63.8736</v>
      </c>
      <c r="G11" s="99">
        <v>60.0705</v>
      </c>
      <c r="H11" s="99">
        <v>58.1472</v>
      </c>
      <c r="I11" s="99">
        <v>62.0788</v>
      </c>
      <c r="J11" s="99"/>
      <c r="K11" s="99"/>
      <c r="L11" s="99"/>
      <c r="M11" s="99"/>
      <c r="N11" s="99"/>
      <c r="O11" s="99"/>
      <c r="P11" s="99"/>
    </row>
    <row r="12" spans="1:16" s="25" customFormat="1" ht="26.25" customHeight="1">
      <c r="A12" s="29" t="s">
        <v>14</v>
      </c>
      <c r="B12" s="100">
        <v>3.89399424487142</v>
      </c>
      <c r="C12" s="100">
        <f>C11/B11*100-100</f>
        <v>19.573781144029084</v>
      </c>
      <c r="D12" s="100">
        <f>D11/C11*100-100</f>
        <v>1.568271165717121</v>
      </c>
      <c r="E12" s="100">
        <f>E11/C11*100-100</f>
        <v>4.0839581228295145</v>
      </c>
      <c r="F12" s="100">
        <f>F11/C11*100-100</f>
        <v>8.469003931291553</v>
      </c>
      <c r="G12" s="100">
        <f>G11/C11*100-100</f>
        <v>2.010647601742349</v>
      </c>
      <c r="H12" s="100">
        <f>H11/C11*100-100</f>
        <v>-1.2554660236217074</v>
      </c>
      <c r="I12" s="100">
        <f>I11/C11*100-100</f>
        <v>5.42110670527201</v>
      </c>
      <c r="J12" s="140"/>
      <c r="K12" s="140"/>
      <c r="L12" s="140"/>
      <c r="M12" s="140"/>
      <c r="N12" s="140"/>
      <c r="O12" s="140"/>
      <c r="P12" s="140"/>
    </row>
    <row r="13" spans="1:16" s="25" customFormat="1" ht="26.25" customHeight="1">
      <c r="A13" s="29" t="s">
        <v>15</v>
      </c>
      <c r="B13" s="100" t="s">
        <v>0</v>
      </c>
      <c r="C13" s="100" t="s">
        <v>0</v>
      </c>
      <c r="D13" s="100">
        <f>D11/C11*100-100</f>
        <v>1.568271165717121</v>
      </c>
      <c r="E13" s="100">
        <f>E11/D11*100-100</f>
        <v>2.4768433372345697</v>
      </c>
      <c r="F13" s="100">
        <f>F11/E11*100-100</f>
        <v>4.212989097981108</v>
      </c>
      <c r="G13" s="100">
        <f>G11/F11*100-100</f>
        <v>-5.954103103629677</v>
      </c>
      <c r="H13" s="100">
        <f>H11/G11*100-100</f>
        <v>-3.201737957899482</v>
      </c>
      <c r="I13" s="100">
        <f>I11/H11*100-100</f>
        <v>6.76146056903859</v>
      </c>
      <c r="J13" s="140"/>
      <c r="K13" s="140"/>
      <c r="L13" s="140"/>
      <c r="M13" s="140"/>
      <c r="N13" s="140"/>
      <c r="O13" s="140"/>
      <c r="P13" s="140"/>
    </row>
    <row r="14" spans="1:23" s="25" customFormat="1" ht="15" customHeight="1">
      <c r="A14" s="30"/>
      <c r="B14" s="49"/>
      <c r="C14" s="74"/>
      <c r="D14" s="74"/>
      <c r="E14" s="81"/>
      <c r="F14" s="78"/>
      <c r="G14" s="78"/>
      <c r="H14" s="78"/>
      <c r="I14" s="78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169" t="s">
        <v>22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2"/>
      <c r="Y15" s="82"/>
      <c r="Z15" s="82"/>
    </row>
    <row r="16" spans="1:23" s="25" customFormat="1" ht="12.75" customHeight="1">
      <c r="A16" s="167" t="s">
        <v>23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42">
      <c r="A17" s="55"/>
      <c r="B17" s="168">
        <v>2013</v>
      </c>
      <c r="C17" s="54" t="s">
        <v>29</v>
      </c>
      <c r="D17" s="54" t="s">
        <v>30</v>
      </c>
      <c r="E17" s="168" t="s">
        <v>16</v>
      </c>
      <c r="F17" s="54" t="s">
        <v>21</v>
      </c>
      <c r="G17" s="54" t="s">
        <v>6</v>
      </c>
      <c r="H17" s="57" t="s">
        <v>31</v>
      </c>
      <c r="I17" s="57" t="s">
        <v>32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s="25" customFormat="1" ht="13.5" customHeight="1">
      <c r="A18" s="29" t="s">
        <v>24</v>
      </c>
      <c r="B18" s="70">
        <v>66954.15370000001</v>
      </c>
      <c r="C18" s="70">
        <v>64415.394700000004</v>
      </c>
      <c r="D18" s="70">
        <v>65614.1053</v>
      </c>
      <c r="E18" s="70">
        <v>57074.5912</v>
      </c>
      <c r="F18" s="70">
        <v>54398.4704</v>
      </c>
      <c r="G18" s="70">
        <v>55939.8544</v>
      </c>
      <c r="H18" s="72">
        <f>G18-F18</f>
        <v>1541.3839999999982</v>
      </c>
      <c r="I18" s="72">
        <f>G18-E18</f>
        <v>-1134.736800000006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25</v>
      </c>
      <c r="B19" s="70">
        <v>73139.397</v>
      </c>
      <c r="C19" s="70">
        <v>70334.7847</v>
      </c>
      <c r="D19" s="70">
        <v>71911.8841</v>
      </c>
      <c r="E19" s="70">
        <v>64471.911799999994</v>
      </c>
      <c r="F19" s="70">
        <v>61980.6853</v>
      </c>
      <c r="G19" s="70">
        <v>65062.619</v>
      </c>
      <c r="H19" s="72">
        <f>G19-F19</f>
        <v>3081.9337000000014</v>
      </c>
      <c r="I19" s="72">
        <f>G19-E19</f>
        <v>590.7072000000044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26</v>
      </c>
      <c r="B20" s="70">
        <v>120903.44435374001</v>
      </c>
      <c r="C20" s="70">
        <v>122941.95181391001</v>
      </c>
      <c r="D20" s="70">
        <v>125208.98474605</v>
      </c>
      <c r="E20" s="70">
        <v>124544.35376750001</v>
      </c>
      <c r="F20" s="70">
        <v>121104.91399882999</v>
      </c>
      <c r="G20" s="70">
        <v>125777.11240766999</v>
      </c>
      <c r="H20" s="72">
        <f>G20-F20</f>
        <v>4672.198408840006</v>
      </c>
      <c r="I20" s="72">
        <f>G20-E20</f>
        <v>1232.758640169981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59" t="s">
        <v>27</v>
      </c>
      <c r="B21" s="92">
        <v>30.359294647302747</v>
      </c>
      <c r="C21" s="92">
        <v>31.892834817340347</v>
      </c>
      <c r="D21" s="92">
        <v>32.02383386487047</v>
      </c>
      <c r="E21" s="92">
        <v>30.9202192521429</v>
      </c>
      <c r="F21" s="92">
        <v>29.593286131471107</v>
      </c>
      <c r="G21" s="92">
        <v>29.42050477701707</v>
      </c>
      <c r="H21" s="86"/>
      <c r="I21" s="8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59"/>
      <c r="B22" s="92"/>
      <c r="C22" s="92"/>
      <c r="D22" s="92"/>
      <c r="E22" s="92"/>
      <c r="F22" s="92"/>
      <c r="G22" s="92"/>
      <c r="H22" s="92"/>
      <c r="I22" s="92"/>
      <c r="J22" s="90"/>
      <c r="K22" s="90"/>
      <c r="L22" s="90"/>
      <c r="M22" s="90"/>
      <c r="N22" s="90"/>
      <c r="O22" s="90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25" t="s">
        <v>28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27"/>
      <c r="Q23" s="27"/>
      <c r="R23" s="27"/>
      <c r="S23" s="27"/>
      <c r="T23" s="27"/>
      <c r="U23" s="27"/>
      <c r="V23" s="27"/>
      <c r="W23" s="27"/>
    </row>
    <row r="24" spans="5:11" ht="15.75" customHeight="1">
      <c r="E24" s="96"/>
      <c r="F24" s="95"/>
      <c r="G24" s="95"/>
      <c r="I24" s="102"/>
      <c r="K24" s="96"/>
    </row>
    <row r="25" spans="1:8" s="36" customFormat="1" ht="15" customHeight="1">
      <c r="A25" s="35" t="s">
        <v>33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34</v>
      </c>
      <c r="B26" s="39"/>
      <c r="C26" s="40"/>
      <c r="D26" s="40"/>
      <c r="E26" s="40"/>
      <c r="F26" s="47"/>
      <c r="G26" s="47"/>
      <c r="H26" s="48"/>
    </row>
    <row r="27" spans="1:21" s="36" customFormat="1" ht="42">
      <c r="A27" s="55"/>
      <c r="B27" s="168">
        <v>2013</v>
      </c>
      <c r="C27" s="54" t="s">
        <v>29</v>
      </c>
      <c r="D27" s="54" t="s">
        <v>30</v>
      </c>
      <c r="E27" s="168" t="s">
        <v>16</v>
      </c>
      <c r="F27" s="54" t="s">
        <v>21</v>
      </c>
      <c r="G27" s="54" t="s">
        <v>6</v>
      </c>
      <c r="H27" s="57" t="s">
        <v>31</v>
      </c>
      <c r="I27" s="57" t="s">
        <v>32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s="37" customFormat="1" ht="26.25" customHeight="1">
      <c r="A28" s="29" t="s">
        <v>35</v>
      </c>
      <c r="B28" s="165">
        <v>2238.35003959054</v>
      </c>
      <c r="C28" s="165">
        <v>2179.96669247695</v>
      </c>
      <c r="D28" s="165">
        <v>2182.45949188021</v>
      </c>
      <c r="E28" s="165">
        <v>1957.55597687923</v>
      </c>
      <c r="F28" s="165">
        <v>1885.86266199</v>
      </c>
      <c r="G28" s="165">
        <v>1959.6914561</v>
      </c>
      <c r="H28" s="72">
        <f>G28-F28</f>
        <v>73.82879410999999</v>
      </c>
      <c r="I28" s="72">
        <f>G28-E28</f>
        <v>2.135479220770094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</row>
    <row r="30" spans="1:2" s="2" customFormat="1" ht="15.75" customHeight="1">
      <c r="A30" s="42" t="s">
        <v>36</v>
      </c>
      <c r="B30" s="1"/>
    </row>
    <row r="31" spans="2:4" s="2" customFormat="1" ht="12.75" customHeight="1">
      <c r="B31" s="19"/>
      <c r="C31" s="19"/>
      <c r="D31" s="19"/>
    </row>
    <row r="32" spans="1:21" s="2" customFormat="1" ht="42">
      <c r="A32" s="58"/>
      <c r="B32" s="168">
        <v>2013</v>
      </c>
      <c r="C32" s="54" t="s">
        <v>29</v>
      </c>
      <c r="D32" s="54" t="s">
        <v>30</v>
      </c>
      <c r="E32" s="168" t="s">
        <v>16</v>
      </c>
      <c r="F32" s="54" t="s">
        <v>21</v>
      </c>
      <c r="G32" s="54" t="s">
        <v>6</v>
      </c>
      <c r="H32" s="57" t="s">
        <v>31</v>
      </c>
      <c r="I32" s="57" t="s">
        <v>32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3" s="2" customFormat="1" ht="26.25" customHeight="1">
      <c r="A33" s="3" t="s">
        <v>37</v>
      </c>
      <c r="B33" s="97">
        <v>49.247</v>
      </c>
      <c r="C33" s="97">
        <v>52.0806</v>
      </c>
      <c r="D33" s="97">
        <v>52.0649</v>
      </c>
      <c r="E33" s="97">
        <v>58.8865</v>
      </c>
      <c r="F33" s="99">
        <v>58.147222222222226</v>
      </c>
      <c r="G33" s="99">
        <v>62.078776</v>
      </c>
      <c r="H33" s="72">
        <f>G33-F33</f>
        <v>3.931553777777772</v>
      </c>
      <c r="I33" s="72">
        <f>G33-E33</f>
        <v>3.1922759999999997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38</v>
      </c>
      <c r="B34" s="97">
        <v>49.1894</v>
      </c>
      <c r="C34" s="97">
        <v>52.08064516129032</v>
      </c>
      <c r="D34" s="97">
        <v>52.0882</v>
      </c>
      <c r="E34" s="97">
        <v>58.8956</v>
      </c>
      <c r="F34" s="97">
        <v>58.147222222222226</v>
      </c>
      <c r="G34" s="97">
        <v>62.142168674698794</v>
      </c>
      <c r="H34" s="72">
        <f>G34-F34</f>
        <v>3.9949464524765688</v>
      </c>
      <c r="I34" s="72">
        <f>G34-E34</f>
        <v>3.2465686746987927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39</v>
      </c>
      <c r="B35" s="97">
        <v>1.3745</v>
      </c>
      <c r="C35" s="97">
        <v>1.363</v>
      </c>
      <c r="D35" s="97">
        <v>1.3691</v>
      </c>
      <c r="E35" s="97">
        <v>1.2097</v>
      </c>
      <c r="F35" s="97">
        <v>1.0987</v>
      </c>
      <c r="G35" s="97">
        <v>1.1135</v>
      </c>
      <c r="H35" s="72">
        <f>G35-F35</f>
        <v>0.014799999999999924</v>
      </c>
      <c r="I35" s="72">
        <f>G35-E35</f>
        <v>-0.09620000000000006</v>
      </c>
      <c r="J35" s="97"/>
      <c r="K35" s="97"/>
      <c r="L35" s="97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40</v>
      </c>
      <c r="B36" s="97"/>
      <c r="C36" s="97"/>
      <c r="D36" s="97"/>
      <c r="E36" s="97"/>
      <c r="F36" s="97"/>
      <c r="G36" s="97"/>
      <c r="H36" s="72"/>
      <c r="I36" s="72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60" t="s">
        <v>41</v>
      </c>
      <c r="B37" s="97">
        <v>49.37299928771657</v>
      </c>
      <c r="C37" s="97">
        <v>52.064701796785414</v>
      </c>
      <c r="D37" s="97">
        <v>51.9816</v>
      </c>
      <c r="E37" s="97">
        <v>59.2205</v>
      </c>
      <c r="F37" s="97">
        <v>58.2949</v>
      </c>
      <c r="G37" s="97">
        <v>62.1215</v>
      </c>
      <c r="H37" s="72">
        <f>G37-F37</f>
        <v>3.826599999999999</v>
      </c>
      <c r="I37" s="72">
        <f>G37-E37</f>
        <v>2.9009999999999962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60" t="s">
        <v>42</v>
      </c>
      <c r="B38" s="97">
        <v>67.50965123083661</v>
      </c>
      <c r="C38" s="97">
        <v>71.30368151069051</v>
      </c>
      <c r="D38" s="97">
        <v>71.1202</v>
      </c>
      <c r="E38" s="97">
        <v>71.5211</v>
      </c>
      <c r="F38" s="97">
        <v>64</v>
      </c>
      <c r="G38" s="97">
        <v>69.128</v>
      </c>
      <c r="H38" s="72">
        <f>G38-F38</f>
        <v>5.128</v>
      </c>
      <c r="I38" s="72">
        <f>G38-E38</f>
        <v>-2.393100000000004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60" t="s">
        <v>43</v>
      </c>
      <c r="B39" s="97">
        <v>1.4906328389036205</v>
      </c>
      <c r="C39" s="97">
        <v>1.5016150062275753</v>
      </c>
      <c r="D39" s="97">
        <v>1.5405</v>
      </c>
      <c r="E39" s="97">
        <v>1.0176</v>
      </c>
      <c r="F39" s="97">
        <v>1.1245</v>
      </c>
      <c r="G39" s="97">
        <v>1.1189</v>
      </c>
      <c r="H39" s="72">
        <f>G39-F39</f>
        <v>-0.005600000000000049</v>
      </c>
      <c r="I39" s="72">
        <f>G39-E39</f>
        <v>0.10129999999999995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60" t="s">
        <v>44</v>
      </c>
      <c r="B40" s="97">
        <v>0.3170441936065914</v>
      </c>
      <c r="C40" s="97">
        <v>0.2828670234410353</v>
      </c>
      <c r="D40" s="97">
        <v>0.2829</v>
      </c>
      <c r="E40" s="97">
        <v>0.3198</v>
      </c>
      <c r="F40" s="97">
        <v>0.3131</v>
      </c>
      <c r="G40" s="97">
        <v>0.3325</v>
      </c>
      <c r="H40" s="72">
        <f>G40-F40</f>
        <v>0.01940000000000003</v>
      </c>
      <c r="I40" s="72">
        <f>G40-E40</f>
        <v>0.012700000000000045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1"/>
      <c r="D42" s="101"/>
      <c r="E42" s="101"/>
    </row>
    <row r="43" spans="3:7" ht="15">
      <c r="C43" s="101"/>
      <c r="D43" s="101"/>
      <c r="E43" s="101"/>
      <c r="G43" s="134"/>
    </row>
    <row r="44" spans="3:7" ht="15">
      <c r="C44" s="101"/>
      <c r="D44" s="101"/>
      <c r="E44" s="101"/>
      <c r="G44" s="134"/>
    </row>
    <row r="45" spans="3:7" ht="15.75">
      <c r="C45" s="101"/>
      <c r="D45" s="101"/>
      <c r="E45" s="101"/>
      <c r="G45" s="136"/>
    </row>
    <row r="46" ht="15.75">
      <c r="G46" s="136"/>
    </row>
    <row r="47" ht="15.75">
      <c r="G47" s="136"/>
    </row>
    <row r="48" ht="15.75">
      <c r="G48" s="136"/>
    </row>
  </sheetData>
  <sheetProtection/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A1">
      <selection activeCell="B12" sqref="B12:H12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45</v>
      </c>
      <c r="B1" s="1"/>
    </row>
    <row r="2" spans="1:7" s="6" customFormat="1" ht="12.75" customHeight="1">
      <c r="A2" s="5" t="s">
        <v>46</v>
      </c>
      <c r="B2" s="5"/>
      <c r="C2" s="7"/>
      <c r="D2" s="7"/>
      <c r="E2" s="7"/>
      <c r="F2" s="7"/>
      <c r="G2" s="7"/>
    </row>
    <row r="3" spans="1:10" ht="26.25" customHeight="1">
      <c r="A3" s="56"/>
      <c r="B3" s="168" t="s">
        <v>16</v>
      </c>
      <c r="C3" s="54" t="s">
        <v>53</v>
      </c>
      <c r="D3" s="54" t="s">
        <v>54</v>
      </c>
      <c r="E3" s="54" t="s">
        <v>21</v>
      </c>
      <c r="F3" s="54" t="s">
        <v>6</v>
      </c>
      <c r="G3" s="57" t="s">
        <v>31</v>
      </c>
      <c r="H3" s="57" t="s">
        <v>52</v>
      </c>
      <c r="J3" s="130"/>
    </row>
    <row r="4" spans="1:12" ht="13.5" customHeight="1">
      <c r="A4" s="8" t="s">
        <v>47</v>
      </c>
      <c r="B4" s="163">
        <f>B6+B7</f>
        <v>557.1744640000001</v>
      </c>
      <c r="C4" s="163">
        <v>235.708508</v>
      </c>
      <c r="D4" s="163">
        <v>219.82</v>
      </c>
      <c r="E4" s="163">
        <f>E6+E7</f>
        <v>27.25</v>
      </c>
      <c r="F4" s="163">
        <f>F6+F7</f>
        <v>18.2</v>
      </c>
      <c r="G4" s="72">
        <f>F4-E4</f>
        <v>-9.05</v>
      </c>
      <c r="H4" s="72">
        <f>D4-C4</f>
        <v>-15.888508000000002</v>
      </c>
      <c r="I4" s="71"/>
      <c r="K4" s="126"/>
      <c r="L4" s="126"/>
    </row>
    <row r="5" spans="1:12" ht="13.5" customHeight="1">
      <c r="A5" s="46" t="s">
        <v>48</v>
      </c>
      <c r="B5" s="69">
        <f>B6-B7</f>
        <v>-516.274464</v>
      </c>
      <c r="C5" s="69">
        <v>-194.80850800000002</v>
      </c>
      <c r="D5" s="69">
        <v>-138.32</v>
      </c>
      <c r="E5" s="69">
        <f>E6-E7</f>
        <v>27.25</v>
      </c>
      <c r="F5" s="69">
        <f>F6-F7</f>
        <v>-18.2</v>
      </c>
      <c r="G5" s="72">
        <f>F5-E5</f>
        <v>-45.45</v>
      </c>
      <c r="H5" s="72">
        <f>D5-C5</f>
        <v>56.488508000000024</v>
      </c>
      <c r="I5" s="69"/>
      <c r="J5" s="131"/>
      <c r="K5" s="126"/>
      <c r="L5" s="126"/>
    </row>
    <row r="6" spans="1:12" ht="13.5" customHeight="1">
      <c r="A6" s="51" t="s">
        <v>49</v>
      </c>
      <c r="B6" s="70">
        <v>20.45</v>
      </c>
      <c r="C6" s="70">
        <v>20.45</v>
      </c>
      <c r="D6" s="70">
        <v>40.75</v>
      </c>
      <c r="E6" s="70">
        <v>27.25</v>
      </c>
      <c r="F6" s="70">
        <v>0</v>
      </c>
      <c r="G6" s="72">
        <f>F6-E6</f>
        <v>-27.25</v>
      </c>
      <c r="H6" s="72">
        <f>D6-C6</f>
        <v>20.3</v>
      </c>
      <c r="I6" s="89"/>
      <c r="K6" s="126"/>
      <c r="L6" s="126"/>
    </row>
    <row r="7" spans="1:12" ht="13.5" customHeight="1">
      <c r="A7" s="51" t="s">
        <v>50</v>
      </c>
      <c r="B7" s="70">
        <v>536.724464</v>
      </c>
      <c r="C7" s="70">
        <v>215.258508</v>
      </c>
      <c r="D7" s="70">
        <v>179.07</v>
      </c>
      <c r="E7" s="70">
        <v>0</v>
      </c>
      <c r="F7" s="70">
        <v>18.2</v>
      </c>
      <c r="G7" s="72">
        <f>F7-E7</f>
        <v>18.2</v>
      </c>
      <c r="H7" s="72">
        <f>D7-C7</f>
        <v>-36.18850800000001</v>
      </c>
      <c r="I7" s="89"/>
      <c r="K7" s="126"/>
      <c r="L7" s="126"/>
    </row>
    <row r="8" spans="1:12" ht="13.5" customHeight="1">
      <c r="A8" s="46" t="s">
        <v>51</v>
      </c>
      <c r="B8" s="89" t="s">
        <v>0</v>
      </c>
      <c r="C8" s="89" t="s">
        <v>0</v>
      </c>
      <c r="D8" s="89"/>
      <c r="E8" s="89" t="s">
        <v>0</v>
      </c>
      <c r="F8" s="89" t="s">
        <v>0</v>
      </c>
      <c r="G8" s="89" t="s">
        <v>0</v>
      </c>
      <c r="H8" s="89" t="s">
        <v>0</v>
      </c>
      <c r="I8" s="89"/>
      <c r="J8" s="89"/>
      <c r="K8" s="126"/>
      <c r="L8" s="126"/>
    </row>
    <row r="9" spans="1:12" ht="13.5" customHeight="1">
      <c r="A9" s="46"/>
      <c r="B9" s="89"/>
      <c r="C9" s="89"/>
      <c r="D9" s="89"/>
      <c r="E9" s="89"/>
      <c r="F9" s="89"/>
      <c r="G9" s="89"/>
      <c r="H9" s="89"/>
      <c r="I9" s="89"/>
      <c r="J9" s="89"/>
      <c r="K9" s="126"/>
      <c r="L9" s="126"/>
    </row>
    <row r="10" spans="1:12" s="9" customFormat="1" ht="15" customHeight="1">
      <c r="A10" s="93" t="s">
        <v>55</v>
      </c>
      <c r="B10" s="94"/>
      <c r="K10" s="106"/>
      <c r="L10" s="106"/>
    </row>
    <row r="11" spans="1:12" s="6" customFormat="1" ht="12.75" customHeight="1">
      <c r="A11" s="5" t="s">
        <v>56</v>
      </c>
      <c r="B11" s="5"/>
      <c r="C11" s="7"/>
      <c r="D11" s="7"/>
      <c r="E11" s="7"/>
      <c r="F11" s="7"/>
      <c r="G11" s="7"/>
      <c r="J11" s="9"/>
      <c r="K11" s="126"/>
      <c r="L11" s="126"/>
    </row>
    <row r="12" spans="1:12" ht="26.25" customHeight="1">
      <c r="A12" s="56"/>
      <c r="B12" s="168" t="s">
        <v>16</v>
      </c>
      <c r="C12" s="54" t="s">
        <v>53</v>
      </c>
      <c r="D12" s="54" t="s">
        <v>54</v>
      </c>
      <c r="E12" s="54" t="s">
        <v>21</v>
      </c>
      <c r="F12" s="54" t="s">
        <v>6</v>
      </c>
      <c r="G12" s="57" t="s">
        <v>31</v>
      </c>
      <c r="H12" s="57" t="s">
        <v>52</v>
      </c>
      <c r="K12" s="126"/>
      <c r="L12" s="126"/>
    </row>
    <row r="13" spans="1:12" ht="12.75" customHeight="1">
      <c r="A13" s="8" t="s">
        <v>47</v>
      </c>
      <c r="B13" s="71">
        <f>B14+B18+B19+B20+B21+B23</f>
        <v>243750.71245112</v>
      </c>
      <c r="C13" s="71">
        <v>104250.07586165999</v>
      </c>
      <c r="D13" s="71">
        <f>D18+D19+D20+D21</f>
        <v>143580.22145441</v>
      </c>
      <c r="E13" s="71">
        <f>E19+E20+E21</f>
        <v>16250.44181819</v>
      </c>
      <c r="F13" s="71">
        <f>F19+F20+F21</f>
        <v>27446.918181819998</v>
      </c>
      <c r="G13" s="72">
        <f>F13-E13</f>
        <v>11196.476363629998</v>
      </c>
      <c r="H13" s="72">
        <f>+D13-C13</f>
        <v>39330.14559275001</v>
      </c>
      <c r="I13" s="141"/>
      <c r="J13" s="9"/>
      <c r="K13" s="126"/>
      <c r="L13" s="126"/>
    </row>
    <row r="14" spans="1:10" ht="12.75" customHeight="1">
      <c r="A14" s="46" t="s">
        <v>57</v>
      </c>
      <c r="B14" s="70">
        <v>421.43302</v>
      </c>
      <c r="C14" s="70">
        <v>421.43302</v>
      </c>
      <c r="D14" s="70" t="s">
        <v>0</v>
      </c>
      <c r="E14" s="70" t="s">
        <v>0</v>
      </c>
      <c r="F14" s="70" t="s">
        <v>0</v>
      </c>
      <c r="G14" s="72" t="s">
        <v>0</v>
      </c>
      <c r="H14" s="72">
        <f>-C14</f>
        <v>-421.43302</v>
      </c>
      <c r="I14" s="142"/>
      <c r="J14" s="9"/>
    </row>
    <row r="15" spans="1:10" ht="12.75" customHeight="1">
      <c r="A15" s="51" t="s">
        <v>49</v>
      </c>
      <c r="B15" s="70" t="s">
        <v>0</v>
      </c>
      <c r="C15" s="70" t="s">
        <v>0</v>
      </c>
      <c r="D15" s="70" t="s">
        <v>0</v>
      </c>
      <c r="E15" s="70" t="s">
        <v>0</v>
      </c>
      <c r="F15" s="70" t="s">
        <v>0</v>
      </c>
      <c r="G15" s="72" t="s">
        <v>0</v>
      </c>
      <c r="H15" s="72" t="s">
        <v>0</v>
      </c>
      <c r="I15" s="142"/>
      <c r="J15" s="9"/>
    </row>
    <row r="16" spans="1:10" ht="12.75" customHeight="1">
      <c r="A16" s="51" t="s">
        <v>50</v>
      </c>
      <c r="B16" s="70">
        <v>421.43302</v>
      </c>
      <c r="C16" s="70">
        <v>421.43302</v>
      </c>
      <c r="D16" s="70" t="s">
        <v>0</v>
      </c>
      <c r="E16" s="70" t="s">
        <v>0</v>
      </c>
      <c r="F16" s="70" t="s">
        <v>0</v>
      </c>
      <c r="G16" s="72" t="s">
        <v>0</v>
      </c>
      <c r="H16" s="72">
        <f>-C16</f>
        <v>-421.43302</v>
      </c>
      <c r="I16" s="142"/>
      <c r="J16" s="9"/>
    </row>
    <row r="17" spans="1:10" ht="12.75" customHeight="1" hidden="1">
      <c r="A17" s="104" t="s">
        <v>58</v>
      </c>
      <c r="B17" s="89" t="s">
        <v>0</v>
      </c>
      <c r="C17" s="89" t="s">
        <v>0</v>
      </c>
      <c r="D17" s="70"/>
      <c r="E17" s="70"/>
      <c r="F17" s="70"/>
      <c r="G17" s="72" t="s">
        <v>0</v>
      </c>
      <c r="H17" s="72" t="e">
        <f>-C17</f>
        <v>#VALUE!</v>
      </c>
      <c r="I17" s="142"/>
      <c r="J17" s="9"/>
    </row>
    <row r="18" spans="1:10" ht="12.75" customHeight="1">
      <c r="A18" s="46" t="s">
        <v>59</v>
      </c>
      <c r="B18" s="89">
        <v>4345.58918121</v>
      </c>
      <c r="C18" s="89">
        <v>1560</v>
      </c>
      <c r="D18" s="89">
        <v>93.90354545</v>
      </c>
      <c r="E18" s="89">
        <v>93.90354545</v>
      </c>
      <c r="F18" s="89" t="s">
        <v>0</v>
      </c>
      <c r="G18" s="72">
        <f>-E18</f>
        <v>-93.90354545</v>
      </c>
      <c r="H18" s="72">
        <f>D18-C18</f>
        <v>-1466.09645455</v>
      </c>
      <c r="I18" s="142"/>
      <c r="J18" s="9"/>
    </row>
    <row r="19" spans="1:10" ht="12.75" customHeight="1">
      <c r="A19" s="46" t="s">
        <v>60</v>
      </c>
      <c r="B19" s="89">
        <v>56724.64658991</v>
      </c>
      <c r="C19" s="89">
        <v>39533.01478166</v>
      </c>
      <c r="D19" s="89">
        <v>18842.06790896</v>
      </c>
      <c r="E19" s="89">
        <v>4176.44181819</v>
      </c>
      <c r="F19" s="89">
        <v>16.81818182</v>
      </c>
      <c r="G19" s="72">
        <f>F19-E19</f>
        <v>-4159.62363637</v>
      </c>
      <c r="H19" s="72">
        <f>+D19-C19</f>
        <v>-20690.9468727</v>
      </c>
      <c r="I19" s="143"/>
      <c r="J19" s="11"/>
    </row>
    <row r="20" spans="1:10" ht="12.75" customHeight="1">
      <c r="A20" s="46" t="s">
        <v>61</v>
      </c>
      <c r="B20" s="89">
        <v>3260</v>
      </c>
      <c r="C20" s="89">
        <v>1560</v>
      </c>
      <c r="D20" s="89">
        <v>1325</v>
      </c>
      <c r="E20" s="89">
        <v>400</v>
      </c>
      <c r="F20" s="89">
        <v>225</v>
      </c>
      <c r="G20" s="72">
        <f>F20-E20</f>
        <v>-175</v>
      </c>
      <c r="H20" s="72">
        <f>+D20-C20</f>
        <v>-235</v>
      </c>
      <c r="I20" s="143"/>
      <c r="J20" s="9"/>
    </row>
    <row r="21" spans="1:10" ht="12.75" customHeight="1">
      <c r="A21" s="103" t="s">
        <v>62</v>
      </c>
      <c r="B21" s="89">
        <v>137629.5</v>
      </c>
      <c r="C21" s="89">
        <v>43594</v>
      </c>
      <c r="D21" s="89">
        <v>123319.25</v>
      </c>
      <c r="E21" s="89">
        <v>11674</v>
      </c>
      <c r="F21" s="89">
        <v>27205.1</v>
      </c>
      <c r="G21" s="72">
        <f>F21-E21</f>
        <v>15531.099999999999</v>
      </c>
      <c r="H21" s="72">
        <f>+D21-C21</f>
        <v>79725.25</v>
      </c>
      <c r="I21" s="142"/>
      <c r="J21" s="9"/>
    </row>
    <row r="22" spans="1:10" s="9" customFormat="1" ht="27" customHeight="1" hidden="1">
      <c r="A22" s="103" t="s">
        <v>63</v>
      </c>
      <c r="B22" s="31" t="s">
        <v>0</v>
      </c>
      <c r="C22" s="31" t="s">
        <v>0</v>
      </c>
      <c r="D22" s="31"/>
      <c r="E22" s="31"/>
      <c r="F22" s="31"/>
      <c r="G22" s="72" t="s">
        <v>0</v>
      </c>
      <c r="H22" s="72" t="s">
        <v>0</v>
      </c>
      <c r="I22" s="143"/>
      <c r="J22" s="11"/>
    </row>
    <row r="23" spans="1:10" ht="25.5" customHeight="1">
      <c r="A23" s="103" t="s">
        <v>64</v>
      </c>
      <c r="B23" s="70">
        <v>41369.54366</v>
      </c>
      <c r="C23" s="70">
        <v>17581.628060000003</v>
      </c>
      <c r="D23" s="31" t="s">
        <v>0</v>
      </c>
      <c r="E23" s="70" t="s">
        <v>0</v>
      </c>
      <c r="F23" s="70" t="s">
        <v>0</v>
      </c>
      <c r="G23" s="72" t="s">
        <v>0</v>
      </c>
      <c r="H23" s="72">
        <f>-C23</f>
        <v>-17581.628060000003</v>
      </c>
      <c r="I23" s="144"/>
      <c r="J23" s="11"/>
    </row>
    <row r="24" spans="1:10" ht="12.75" customHeight="1">
      <c r="A24" s="132" t="s">
        <v>65</v>
      </c>
      <c r="B24" s="31"/>
      <c r="C24" s="31"/>
      <c r="D24" s="70"/>
      <c r="E24" s="31"/>
      <c r="F24" s="31"/>
      <c r="G24" s="72"/>
      <c r="H24" s="72"/>
      <c r="I24" s="6"/>
      <c r="J24" s="11"/>
    </row>
    <row r="25" spans="1:10" ht="26.25" customHeight="1">
      <c r="A25" s="103" t="s">
        <v>66</v>
      </c>
      <c r="B25" s="31">
        <v>10.5</v>
      </c>
      <c r="C25" s="31">
        <v>6</v>
      </c>
      <c r="D25" s="31">
        <v>9.5</v>
      </c>
      <c r="E25" s="31">
        <v>9.5</v>
      </c>
      <c r="F25" s="31">
        <v>9.5</v>
      </c>
      <c r="G25" s="72">
        <f>F25-E25</f>
        <v>0</v>
      </c>
      <c r="H25" s="72">
        <f>+D25-C25</f>
        <v>3.5</v>
      </c>
      <c r="I25" s="145"/>
      <c r="J25" s="11"/>
    </row>
    <row r="26" spans="1:10" ht="12.75" customHeight="1">
      <c r="A26" s="103" t="s">
        <v>67</v>
      </c>
      <c r="B26" s="31" t="s">
        <v>0</v>
      </c>
      <c r="C26" s="31" t="s">
        <v>0</v>
      </c>
      <c r="D26" s="31" t="s">
        <v>0</v>
      </c>
      <c r="E26" s="31" t="s">
        <v>0</v>
      </c>
      <c r="F26" s="31" t="s">
        <v>0</v>
      </c>
      <c r="G26" s="72" t="s">
        <v>0</v>
      </c>
      <c r="H26" s="72" t="s">
        <v>0</v>
      </c>
      <c r="I26" s="145"/>
      <c r="J26" s="11"/>
    </row>
    <row r="27" spans="1:10" ht="12.75" customHeight="1">
      <c r="A27" s="103" t="s">
        <v>68</v>
      </c>
      <c r="B27" s="31">
        <v>4.014916936652387</v>
      </c>
      <c r="C27" s="31">
        <v>4.01</v>
      </c>
      <c r="D27" s="31" t="s">
        <v>0</v>
      </c>
      <c r="E27" s="31" t="s">
        <v>0</v>
      </c>
      <c r="F27" s="31" t="s">
        <v>0</v>
      </c>
      <c r="G27" s="72" t="s">
        <v>0</v>
      </c>
      <c r="H27" s="72">
        <f>-C27</f>
        <v>-4.01</v>
      </c>
      <c r="I27" s="146"/>
      <c r="J27" s="129"/>
    </row>
    <row r="28" spans="1:10" ht="12.75" customHeight="1" hidden="1">
      <c r="A28" s="103" t="s">
        <v>58</v>
      </c>
      <c r="B28" s="31" t="s">
        <v>0</v>
      </c>
      <c r="C28" s="31" t="s">
        <v>0</v>
      </c>
      <c r="D28" s="31"/>
      <c r="E28" s="31"/>
      <c r="F28" s="31"/>
      <c r="G28" s="72" t="s">
        <v>0</v>
      </c>
      <c r="H28" s="72" t="s">
        <v>0</v>
      </c>
      <c r="I28" s="146"/>
      <c r="J28" s="129"/>
    </row>
    <row r="29" spans="1:10" ht="26.25" customHeight="1">
      <c r="A29" s="103" t="s">
        <v>69</v>
      </c>
      <c r="B29" s="31">
        <v>9.08163766059502</v>
      </c>
      <c r="C29" s="31">
        <v>9</v>
      </c>
      <c r="D29" s="31">
        <v>12</v>
      </c>
      <c r="E29" s="31">
        <v>13.813238150091594</v>
      </c>
      <c r="F29" s="31">
        <v>12</v>
      </c>
      <c r="G29" s="72">
        <f>F29-E29</f>
        <v>-1.8132381500915944</v>
      </c>
      <c r="H29" s="72">
        <f>+D29-C29</f>
        <v>3</v>
      </c>
      <c r="I29" s="146"/>
      <c r="J29" s="129"/>
    </row>
    <row r="30" spans="1:10" ht="11.25">
      <c r="A30" s="103" t="s">
        <v>61</v>
      </c>
      <c r="B30" s="31">
        <v>10.27573458502427</v>
      </c>
      <c r="C30" s="31">
        <v>9.1</v>
      </c>
      <c r="D30" s="31">
        <v>11.05</v>
      </c>
      <c r="E30" s="31">
        <v>11.0025</v>
      </c>
      <c r="F30" s="31">
        <v>9.5</v>
      </c>
      <c r="G30" s="72">
        <f>F30-E30</f>
        <v>-1.5024999999999995</v>
      </c>
      <c r="H30" s="72">
        <f>+D30-C30</f>
        <v>1.950000000000001</v>
      </c>
      <c r="I30" s="146"/>
      <c r="J30" s="9"/>
    </row>
    <row r="31" spans="1:10" ht="11.25">
      <c r="A31" s="103" t="s">
        <v>62</v>
      </c>
      <c r="B31" s="31">
        <v>2.0076398266359448</v>
      </c>
      <c r="C31" s="31">
        <v>1.38</v>
      </c>
      <c r="D31" s="31">
        <v>4.500683125267337</v>
      </c>
      <c r="E31" s="31">
        <v>4.395922562960425</v>
      </c>
      <c r="F31" s="31">
        <v>3</v>
      </c>
      <c r="G31" s="72">
        <f>F31-E31</f>
        <v>-1.3959225629604246</v>
      </c>
      <c r="H31" s="72">
        <f>+D31-C31</f>
        <v>3.1206831252673375</v>
      </c>
      <c r="I31" s="146"/>
      <c r="J31" s="9"/>
    </row>
    <row r="32" spans="1:10" ht="27" customHeight="1" hidden="1">
      <c r="A32" s="46" t="s">
        <v>63</v>
      </c>
      <c r="B32" s="31" t="s">
        <v>0</v>
      </c>
      <c r="C32" s="31" t="s">
        <v>0</v>
      </c>
      <c r="D32" s="31"/>
      <c r="E32" s="31" t="s">
        <v>0</v>
      </c>
      <c r="F32" s="31"/>
      <c r="G32" s="72" t="s">
        <v>0</v>
      </c>
      <c r="H32" s="72" t="s">
        <v>0</v>
      </c>
      <c r="I32" s="32"/>
      <c r="J32" s="11"/>
    </row>
    <row r="33" spans="1:4" ht="12" customHeight="1">
      <c r="A33" s="13" t="s">
        <v>70</v>
      </c>
      <c r="D33" s="31"/>
    </row>
    <row r="34" spans="1:4" ht="15" customHeight="1">
      <c r="A34" s="13"/>
      <c r="D34" s="31"/>
    </row>
    <row r="35" spans="1:2" ht="15" customHeight="1">
      <c r="A35" s="42" t="s">
        <v>71</v>
      </c>
      <c r="B35" s="1"/>
    </row>
    <row r="36" spans="1:9" s="6" customFormat="1" ht="12.75" customHeight="1">
      <c r="A36" s="5" t="s">
        <v>56</v>
      </c>
      <c r="B36" s="5"/>
      <c r="C36" s="7"/>
      <c r="D36" s="2"/>
      <c r="E36" s="7"/>
      <c r="F36" s="7"/>
      <c r="G36" s="7"/>
      <c r="I36" s="2"/>
    </row>
    <row r="37" spans="1:10" ht="26.25" customHeight="1">
      <c r="A37" s="56"/>
      <c r="B37" s="168" t="s">
        <v>16</v>
      </c>
      <c r="C37" s="54" t="s">
        <v>53</v>
      </c>
      <c r="D37" s="54" t="s">
        <v>54</v>
      </c>
      <c r="E37" s="54" t="s">
        <v>21</v>
      </c>
      <c r="F37" s="54" t="s">
        <v>6</v>
      </c>
      <c r="G37" s="57" t="s">
        <v>31</v>
      </c>
      <c r="H37" s="57" t="s">
        <v>52</v>
      </c>
      <c r="J37" s="6"/>
    </row>
    <row r="38" spans="1:8" ht="23.25" customHeight="1">
      <c r="A38" s="8" t="s">
        <v>72</v>
      </c>
      <c r="B38" s="112">
        <f>SUM(B39:B41)</f>
        <v>137500</v>
      </c>
      <c r="C38" s="112">
        <v>71000</v>
      </c>
      <c r="D38" s="112">
        <v>68000</v>
      </c>
      <c r="E38" s="112">
        <v>9500</v>
      </c>
      <c r="F38" s="112">
        <v>10000</v>
      </c>
      <c r="G38" s="72">
        <f>F38-E38</f>
        <v>500</v>
      </c>
      <c r="H38" s="72">
        <f>D38-C38</f>
        <v>-3000</v>
      </c>
    </row>
    <row r="39" spans="1:8" ht="12.75" customHeight="1">
      <c r="A39" s="50" t="s">
        <v>73</v>
      </c>
      <c r="B39" s="109">
        <v>125200</v>
      </c>
      <c r="C39" s="109">
        <v>58700</v>
      </c>
      <c r="D39" s="109">
        <v>68000</v>
      </c>
      <c r="E39" s="112">
        <v>9500</v>
      </c>
      <c r="F39" s="112">
        <v>10000</v>
      </c>
      <c r="G39" s="72">
        <f>F39-E39</f>
        <v>500</v>
      </c>
      <c r="H39" s="72">
        <f>D39-C39</f>
        <v>9300</v>
      </c>
    </row>
    <row r="40" spans="1:11" ht="12.75" customHeight="1">
      <c r="A40" s="50" t="s">
        <v>74</v>
      </c>
      <c r="B40" s="109" t="s">
        <v>0</v>
      </c>
      <c r="C40" s="109" t="s">
        <v>0</v>
      </c>
      <c r="D40" s="109" t="s">
        <v>0</v>
      </c>
      <c r="E40" s="109" t="s">
        <v>0</v>
      </c>
      <c r="F40" s="109" t="s">
        <v>0</v>
      </c>
      <c r="G40" s="109" t="s">
        <v>0</v>
      </c>
      <c r="H40" s="72" t="s">
        <v>0</v>
      </c>
      <c r="J40" s="87"/>
      <c r="K40" s="164"/>
    </row>
    <row r="41" spans="1:10" ht="12.75" customHeight="1">
      <c r="A41" s="50" t="s">
        <v>75</v>
      </c>
      <c r="B41" s="109">
        <v>12300</v>
      </c>
      <c r="C41" s="109">
        <v>12300</v>
      </c>
      <c r="D41" s="109" t="s">
        <v>0</v>
      </c>
      <c r="E41" s="109" t="s">
        <v>0</v>
      </c>
      <c r="F41" s="109" t="s">
        <v>0</v>
      </c>
      <c r="G41" s="109" t="s">
        <v>0</v>
      </c>
      <c r="H41" s="72">
        <f>-C41</f>
        <v>-12300</v>
      </c>
      <c r="J41" s="87"/>
    </row>
    <row r="42" spans="1:10" ht="12.75" customHeight="1" hidden="1">
      <c r="A42" s="50" t="s">
        <v>76</v>
      </c>
      <c r="B42" s="109"/>
      <c r="C42" s="109"/>
      <c r="D42" s="147"/>
      <c r="E42" s="147"/>
      <c r="F42" s="147"/>
      <c r="G42" s="72">
        <f>F42-E42</f>
        <v>0</v>
      </c>
      <c r="H42" s="72">
        <f>D42-C42</f>
        <v>0</v>
      </c>
      <c r="J42" s="87"/>
    </row>
    <row r="43" spans="1:10" ht="12.75" customHeight="1" hidden="1">
      <c r="A43" s="50" t="s">
        <v>77</v>
      </c>
      <c r="B43" s="116"/>
      <c r="C43" s="116"/>
      <c r="D43" s="148"/>
      <c r="E43" s="148"/>
      <c r="F43" s="148"/>
      <c r="G43" s="72">
        <f>F43-E43</f>
        <v>0</v>
      </c>
      <c r="H43" s="72">
        <f>D43-C43</f>
        <v>0</v>
      </c>
      <c r="J43" s="87"/>
    </row>
    <row r="44" spans="1:10" ht="12.75" customHeight="1">
      <c r="A44" s="8" t="s">
        <v>78</v>
      </c>
      <c r="B44" s="112">
        <f>SUM(B45:B47)</f>
        <v>81773.20000000001</v>
      </c>
      <c r="C44" s="112">
        <v>58147.26</v>
      </c>
      <c r="D44" s="112">
        <v>28416.45</v>
      </c>
      <c r="E44" s="112">
        <v>2631.1</v>
      </c>
      <c r="F44" s="112">
        <v>4096.29</v>
      </c>
      <c r="G44" s="72">
        <f>F44-E44</f>
        <v>1465.19</v>
      </c>
      <c r="H44" s="72">
        <f>D44-C44</f>
        <v>-29730.81</v>
      </c>
      <c r="J44" s="87"/>
    </row>
    <row r="45" spans="1:10" ht="12.75" customHeight="1">
      <c r="A45" s="50" t="s">
        <v>73</v>
      </c>
      <c r="B45" s="109">
        <v>69340.85</v>
      </c>
      <c r="C45" s="109">
        <v>45714.91</v>
      </c>
      <c r="D45" s="109">
        <v>28416.45</v>
      </c>
      <c r="E45" s="109">
        <v>2631.1</v>
      </c>
      <c r="F45" s="109">
        <v>4096.29</v>
      </c>
      <c r="G45" s="72">
        <f>F45-E45</f>
        <v>1465.19</v>
      </c>
      <c r="H45" s="72">
        <f>D45-C45</f>
        <v>-17298.460000000003</v>
      </c>
      <c r="J45" s="87"/>
    </row>
    <row r="46" spans="1:10" ht="12.75" customHeight="1">
      <c r="A46" s="50" t="s">
        <v>74</v>
      </c>
      <c r="B46" s="109" t="s">
        <v>0</v>
      </c>
      <c r="C46" s="109" t="s">
        <v>0</v>
      </c>
      <c r="D46" s="109" t="s">
        <v>0</v>
      </c>
      <c r="E46" s="109" t="s">
        <v>0</v>
      </c>
      <c r="F46" s="109" t="s">
        <v>0</v>
      </c>
      <c r="G46" s="109" t="s">
        <v>0</v>
      </c>
      <c r="H46" s="72" t="s">
        <v>0</v>
      </c>
      <c r="J46" s="87"/>
    </row>
    <row r="47" spans="1:10" ht="12.75" customHeight="1">
      <c r="A47" s="50" t="s">
        <v>75</v>
      </c>
      <c r="B47" s="109">
        <v>12432.35</v>
      </c>
      <c r="C47" s="109">
        <v>12432.35</v>
      </c>
      <c r="D47" s="109" t="s">
        <v>0</v>
      </c>
      <c r="E47" s="109" t="s">
        <v>0</v>
      </c>
      <c r="F47" s="109" t="s">
        <v>0</v>
      </c>
      <c r="G47" s="109" t="s">
        <v>0</v>
      </c>
      <c r="H47" s="72">
        <f>-C47</f>
        <v>-12432.35</v>
      </c>
      <c r="J47" s="87"/>
    </row>
    <row r="48" spans="1:10" ht="12.75" customHeight="1" hidden="1">
      <c r="A48" s="50" t="s">
        <v>76</v>
      </c>
      <c r="B48" s="116"/>
      <c r="C48" s="116"/>
      <c r="D48" s="148"/>
      <c r="E48" s="148"/>
      <c r="F48" s="148"/>
      <c r="G48" s="72">
        <f>F48-E48</f>
        <v>0</v>
      </c>
      <c r="H48" s="72">
        <f>D48-C48</f>
        <v>0</v>
      </c>
      <c r="I48" s="2">
        <v>7421</v>
      </c>
      <c r="J48" s="87"/>
    </row>
    <row r="49" spans="1:10" ht="12.75" customHeight="1" hidden="1">
      <c r="A49" s="50" t="s">
        <v>77</v>
      </c>
      <c r="B49" s="116"/>
      <c r="C49" s="116"/>
      <c r="D49" s="148"/>
      <c r="E49" s="148"/>
      <c r="F49" s="148"/>
      <c r="G49" s="72">
        <f>F49-E49</f>
        <v>0</v>
      </c>
      <c r="H49" s="72">
        <f>D49-C49</f>
        <v>0</v>
      </c>
      <c r="J49" s="87"/>
    </row>
    <row r="50" spans="1:10" ht="12.75" customHeight="1">
      <c r="A50" s="8" t="s">
        <v>79</v>
      </c>
      <c r="B50" s="112">
        <f>SUM(B51:B53)</f>
        <v>78756.17</v>
      </c>
      <c r="C50" s="112">
        <v>55713.53</v>
      </c>
      <c r="D50" s="112">
        <v>28416.45</v>
      </c>
      <c r="E50" s="112">
        <v>2631.1</v>
      </c>
      <c r="F50" s="112">
        <v>4096.29</v>
      </c>
      <c r="G50" s="72">
        <f>F50-E50</f>
        <v>1465.19</v>
      </c>
      <c r="H50" s="72">
        <f>D50-C50</f>
        <v>-27297.079999999998</v>
      </c>
      <c r="J50" s="87"/>
    </row>
    <row r="51" spans="1:10" ht="12.75" customHeight="1">
      <c r="A51" s="50" t="s">
        <v>73</v>
      </c>
      <c r="B51" s="109">
        <v>68172.62</v>
      </c>
      <c r="C51" s="109">
        <v>45129.98</v>
      </c>
      <c r="D51" s="109">
        <v>28416.45</v>
      </c>
      <c r="E51" s="109">
        <v>2631.1</v>
      </c>
      <c r="F51" s="109">
        <v>4096.29</v>
      </c>
      <c r="G51" s="72">
        <f>F51-E51</f>
        <v>1465.19</v>
      </c>
      <c r="H51" s="72">
        <f>D51-C51</f>
        <v>-16713.530000000002</v>
      </c>
      <c r="J51" s="87"/>
    </row>
    <row r="52" spans="1:10" ht="12.75" customHeight="1">
      <c r="A52" s="50" t="s">
        <v>74</v>
      </c>
      <c r="B52" s="109" t="s">
        <v>0</v>
      </c>
      <c r="C52" s="109" t="s">
        <v>0</v>
      </c>
      <c r="D52" s="109" t="s">
        <v>0</v>
      </c>
      <c r="E52" s="109" t="s">
        <v>0</v>
      </c>
      <c r="F52" s="109"/>
      <c r="G52" s="109" t="s">
        <v>0</v>
      </c>
      <c r="H52" s="72" t="s">
        <v>0</v>
      </c>
      <c r="J52" s="87"/>
    </row>
    <row r="53" spans="1:10" ht="12.75" customHeight="1">
      <c r="A53" s="50" t="s">
        <v>75</v>
      </c>
      <c r="B53" s="109">
        <v>10583.55</v>
      </c>
      <c r="C53" s="109">
        <v>10583.55</v>
      </c>
      <c r="D53" s="109" t="s">
        <v>0</v>
      </c>
      <c r="E53" s="109" t="s">
        <v>0</v>
      </c>
      <c r="F53" s="109"/>
      <c r="G53" s="109" t="s">
        <v>0</v>
      </c>
      <c r="H53" s="72">
        <f>-C53</f>
        <v>-10583.55</v>
      </c>
      <c r="J53" s="87"/>
    </row>
    <row r="54" spans="1:10" ht="12.75" customHeight="1" hidden="1">
      <c r="A54" s="50" t="s">
        <v>76</v>
      </c>
      <c r="B54" s="116"/>
      <c r="C54" s="116"/>
      <c r="D54" s="148"/>
      <c r="E54" s="148"/>
      <c r="F54" s="148"/>
      <c r="G54" s="72">
        <f>F54-E54</f>
        <v>0</v>
      </c>
      <c r="H54" s="72">
        <f>D54-C54</f>
        <v>0</v>
      </c>
      <c r="J54" s="87"/>
    </row>
    <row r="55" spans="1:10" ht="12.75" customHeight="1" hidden="1">
      <c r="A55" s="50" t="s">
        <v>77</v>
      </c>
      <c r="B55" s="116"/>
      <c r="C55" s="116"/>
      <c r="D55" s="148"/>
      <c r="E55" s="148"/>
      <c r="F55" s="148"/>
      <c r="G55" s="72">
        <f>F55-E55</f>
        <v>0</v>
      </c>
      <c r="H55" s="72">
        <f>D55-C55</f>
        <v>0</v>
      </c>
      <c r="J55" s="87"/>
    </row>
    <row r="56" spans="1:10" ht="23.25" customHeight="1">
      <c r="A56" s="8" t="s">
        <v>80</v>
      </c>
      <c r="B56" s="112">
        <v>6.35</v>
      </c>
      <c r="C56" s="112">
        <v>5.19</v>
      </c>
      <c r="D56" s="112">
        <v>10.65</v>
      </c>
      <c r="E56" s="112">
        <v>10.75486330239284</v>
      </c>
      <c r="F56" s="112">
        <v>9.5</v>
      </c>
      <c r="G56" s="72">
        <f>F56-E56</f>
        <v>-1.25486330239284</v>
      </c>
      <c r="H56" s="72">
        <f>D56-C56</f>
        <v>5.46</v>
      </c>
      <c r="I56" s="65"/>
      <c r="J56" s="87"/>
    </row>
    <row r="57" spans="1:10" ht="12" customHeight="1">
      <c r="A57" s="50" t="s">
        <v>73</v>
      </c>
      <c r="B57" s="109">
        <v>6.11</v>
      </c>
      <c r="C57" s="109">
        <v>4.72</v>
      </c>
      <c r="D57" s="112">
        <v>10.65</v>
      </c>
      <c r="E57" s="109">
        <v>10.75486330239284</v>
      </c>
      <c r="F57" s="109">
        <v>9.5</v>
      </c>
      <c r="G57" s="72">
        <f>F57-E57</f>
        <v>-1.25486330239284</v>
      </c>
      <c r="H57" s="72">
        <f>D57-C57</f>
        <v>5.930000000000001</v>
      </c>
      <c r="I57" s="65"/>
      <c r="J57" s="87"/>
    </row>
    <row r="58" spans="1:10" ht="12" customHeight="1">
      <c r="A58" s="50" t="s">
        <v>74</v>
      </c>
      <c r="B58" s="109" t="s">
        <v>0</v>
      </c>
      <c r="C58" s="109" t="s">
        <v>0</v>
      </c>
      <c r="D58" s="109" t="s">
        <v>0</v>
      </c>
      <c r="E58" s="109" t="s">
        <v>0</v>
      </c>
      <c r="F58" s="109" t="s">
        <v>0</v>
      </c>
      <c r="G58" s="109" t="s">
        <v>0</v>
      </c>
      <c r="H58" s="72" t="s">
        <v>0</v>
      </c>
      <c r="I58" s="65"/>
      <c r="J58" s="87"/>
    </row>
    <row r="59" spans="1:10" ht="12" customHeight="1">
      <c r="A59" s="50" t="s">
        <v>75</v>
      </c>
      <c r="B59" s="109">
        <v>4.81</v>
      </c>
      <c r="C59" s="109">
        <v>4.81</v>
      </c>
      <c r="D59" s="109" t="s">
        <v>0</v>
      </c>
      <c r="E59" s="109" t="s">
        <v>0</v>
      </c>
      <c r="F59" s="109" t="s">
        <v>0</v>
      </c>
      <c r="G59" s="109" t="s">
        <v>0</v>
      </c>
      <c r="H59" s="72">
        <f>-C59</f>
        <v>-4.81</v>
      </c>
      <c r="I59" s="65"/>
      <c r="J59" s="87"/>
    </row>
    <row r="60" spans="1:11" ht="12" customHeight="1" hidden="1">
      <c r="A60" s="50" t="s">
        <v>1</v>
      </c>
      <c r="B60" s="84">
        <v>0</v>
      </c>
      <c r="C60" s="84">
        <v>0</v>
      </c>
      <c r="D60" s="109" t="s">
        <v>0</v>
      </c>
      <c r="E60" s="84">
        <v>0</v>
      </c>
      <c r="F60" s="84">
        <v>0</v>
      </c>
      <c r="G60" s="72">
        <f>F60-E60</f>
        <v>0</v>
      </c>
      <c r="H60" s="72">
        <f>G60-F60</f>
        <v>0</v>
      </c>
      <c r="I60" s="87"/>
      <c r="J60" s="65"/>
      <c r="K60" s="87"/>
    </row>
    <row r="61" spans="1:8" ht="12" customHeight="1" hidden="1">
      <c r="A61" s="50" t="s">
        <v>2</v>
      </c>
      <c r="B61" s="84">
        <v>0</v>
      </c>
      <c r="C61" s="84">
        <v>0</v>
      </c>
      <c r="D61" s="109" t="s">
        <v>0</v>
      </c>
      <c r="E61" s="84">
        <v>0</v>
      </c>
      <c r="F61" s="84">
        <v>0</v>
      </c>
      <c r="G61" s="72">
        <f>F61-E61</f>
        <v>0</v>
      </c>
      <c r="H61" s="72">
        <f>G61-F61</f>
        <v>0</v>
      </c>
    </row>
    <row r="62" ht="13.5" customHeight="1">
      <c r="E62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1">
      <selection activeCell="B32" sqref="B32:H32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81</v>
      </c>
      <c r="B1" s="1"/>
      <c r="J1"/>
    </row>
    <row r="2" spans="1:7" s="6" customFormat="1" ht="12.75" customHeight="1">
      <c r="A2" s="5" t="s">
        <v>82</v>
      </c>
      <c r="B2" s="5"/>
      <c r="C2" s="7"/>
      <c r="D2" s="7"/>
      <c r="E2" s="7"/>
      <c r="F2" s="7"/>
      <c r="G2" s="7"/>
    </row>
    <row r="3" spans="1:8" ht="26.25" customHeight="1">
      <c r="A3" s="56"/>
      <c r="B3" s="168" t="s">
        <v>16</v>
      </c>
      <c r="C3" s="54" t="s">
        <v>53</v>
      </c>
      <c r="D3" s="54" t="s">
        <v>54</v>
      </c>
      <c r="E3" s="54" t="s">
        <v>21</v>
      </c>
      <c r="F3" s="54" t="s">
        <v>6</v>
      </c>
      <c r="G3" s="57" t="s">
        <v>31</v>
      </c>
      <c r="H3" s="57" t="s">
        <v>52</v>
      </c>
    </row>
    <row r="4" spans="1:13" ht="12.75" customHeight="1">
      <c r="A4" s="63" t="s">
        <v>83</v>
      </c>
      <c r="B4" s="112">
        <f>SUM(B5:B7)</f>
        <v>5375.5</v>
      </c>
      <c r="C4" s="112">
        <f>SUM(C5:C7)</f>
        <v>2632</v>
      </c>
      <c r="D4" s="112">
        <f>SUM(D5:D7)</f>
        <v>3003.4</v>
      </c>
      <c r="E4" s="112">
        <v>370</v>
      </c>
      <c r="F4" s="112">
        <f>SUM(F5:F7)</f>
        <v>490</v>
      </c>
      <c r="G4" s="72">
        <f>F4-E4</f>
        <v>120</v>
      </c>
      <c r="H4" s="72">
        <f>+D4-C4</f>
        <v>371.4000000000001</v>
      </c>
      <c r="K4" s="88"/>
      <c r="L4" s="88"/>
      <c r="M4" s="88"/>
    </row>
    <row r="5" spans="1:13" ht="12.75" customHeight="1">
      <c r="A5" s="64" t="s">
        <v>84</v>
      </c>
      <c r="B5" s="109">
        <v>233</v>
      </c>
      <c r="C5" s="109">
        <v>83</v>
      </c>
      <c r="D5" s="109">
        <v>128</v>
      </c>
      <c r="E5" s="109">
        <v>20</v>
      </c>
      <c r="F5" s="109">
        <v>20</v>
      </c>
      <c r="G5" s="72">
        <f>F5-E5</f>
        <v>0</v>
      </c>
      <c r="H5" s="72">
        <f aca="true" t="shared" si="0" ref="H5:H25">+D5-C5</f>
        <v>45</v>
      </c>
      <c r="K5" s="88"/>
      <c r="L5" s="88"/>
      <c r="M5" s="88"/>
    </row>
    <row r="6" spans="1:13" ht="12.75" customHeight="1">
      <c r="A6" s="64" t="s">
        <v>85</v>
      </c>
      <c r="B6" s="109">
        <v>1332</v>
      </c>
      <c r="C6" s="109">
        <v>680</v>
      </c>
      <c r="D6" s="109">
        <v>688</v>
      </c>
      <c r="E6" s="109">
        <v>70</v>
      </c>
      <c r="F6" s="109">
        <v>80</v>
      </c>
      <c r="G6" s="72">
        <f>F6-E6</f>
        <v>10</v>
      </c>
      <c r="H6" s="72">
        <f t="shared" si="0"/>
        <v>8</v>
      </c>
      <c r="K6" s="88"/>
      <c r="L6" s="88"/>
      <c r="M6" s="88"/>
    </row>
    <row r="7" spans="1:13" ht="12.75" customHeight="1">
      <c r="A7" s="64" t="s">
        <v>86</v>
      </c>
      <c r="B7" s="109">
        <v>3810.5</v>
      </c>
      <c r="C7" s="109">
        <v>1869</v>
      </c>
      <c r="D7" s="109">
        <v>2187.4</v>
      </c>
      <c r="E7" s="109">
        <v>280</v>
      </c>
      <c r="F7" s="109">
        <v>390</v>
      </c>
      <c r="G7" s="72">
        <f>F7-E7</f>
        <v>110</v>
      </c>
      <c r="H7" s="72">
        <f t="shared" si="0"/>
        <v>318.4000000000001</v>
      </c>
      <c r="K7" s="88"/>
      <c r="L7" s="88"/>
      <c r="M7" s="88"/>
    </row>
    <row r="8" spans="1:13" ht="13.5" customHeight="1" hidden="1">
      <c r="A8" s="64" t="s">
        <v>87</v>
      </c>
      <c r="B8" s="109"/>
      <c r="C8" s="109"/>
      <c r="D8" s="109"/>
      <c r="E8" s="109"/>
      <c r="F8" s="109"/>
      <c r="G8" s="72">
        <f aca="true" t="shared" si="1" ref="G8:G15">F8-E8</f>
        <v>0</v>
      </c>
      <c r="H8" s="72">
        <f t="shared" si="0"/>
        <v>0</v>
      </c>
      <c r="K8" s="88"/>
      <c r="L8" s="88"/>
      <c r="M8" s="88"/>
    </row>
    <row r="9" spans="1:13" ht="12.75" customHeight="1" hidden="1">
      <c r="A9" s="64" t="s">
        <v>88</v>
      </c>
      <c r="B9" s="109"/>
      <c r="C9" s="109"/>
      <c r="D9" s="109"/>
      <c r="E9" s="109"/>
      <c r="F9" s="109"/>
      <c r="G9" s="72">
        <f t="shared" si="1"/>
        <v>0</v>
      </c>
      <c r="H9" s="72">
        <f t="shared" si="0"/>
        <v>0</v>
      </c>
      <c r="K9" s="88"/>
      <c r="L9" s="88"/>
      <c r="M9" s="88"/>
    </row>
    <row r="10" spans="1:13" ht="12.75" customHeight="1">
      <c r="A10" s="63" t="s">
        <v>89</v>
      </c>
      <c r="B10" s="112">
        <f>SUM(B11:B13)</f>
        <v>7739.4349999999995</v>
      </c>
      <c r="C10" s="112">
        <f>SUM(C11:C13)</f>
        <v>4243.575</v>
      </c>
      <c r="D10" s="112">
        <f>SUM(D11:D13)</f>
        <v>2427.3601</v>
      </c>
      <c r="E10" s="112">
        <v>422.12</v>
      </c>
      <c r="F10" s="112">
        <f>SUM(F11:F13)</f>
        <v>541.61</v>
      </c>
      <c r="G10" s="72">
        <f>F10-E10</f>
        <v>119.49000000000001</v>
      </c>
      <c r="H10" s="72">
        <f t="shared" si="0"/>
        <v>-1816.2149</v>
      </c>
      <c r="J10" s="12"/>
      <c r="K10" s="88"/>
      <c r="L10" s="88"/>
      <c r="M10" s="88"/>
    </row>
    <row r="11" spans="1:13" ht="12.75" customHeight="1">
      <c r="A11" s="64" t="s">
        <v>90</v>
      </c>
      <c r="B11" s="109">
        <v>56.27</v>
      </c>
      <c r="C11" s="109">
        <v>34</v>
      </c>
      <c r="D11" s="109">
        <v>7.5</v>
      </c>
      <c r="E11" s="109" t="s">
        <v>0</v>
      </c>
      <c r="F11" s="109" t="s">
        <v>0</v>
      </c>
      <c r="G11" s="109" t="s">
        <v>0</v>
      </c>
      <c r="H11" s="72">
        <f t="shared" si="0"/>
        <v>-26.5</v>
      </c>
      <c r="J11" s="12"/>
      <c r="K11" s="88"/>
      <c r="L11" s="88"/>
      <c r="M11" s="88"/>
    </row>
    <row r="12" spans="1:13" ht="12.75" customHeight="1">
      <c r="A12" s="64" t="s">
        <v>85</v>
      </c>
      <c r="B12" s="109">
        <v>1522.705</v>
      </c>
      <c r="C12" s="109">
        <v>865.405</v>
      </c>
      <c r="D12" s="109">
        <v>656.5401</v>
      </c>
      <c r="E12" s="109">
        <v>176.82</v>
      </c>
      <c r="F12" s="109">
        <v>67.2</v>
      </c>
      <c r="G12" s="72">
        <f>F12-E12</f>
        <v>-109.61999999999999</v>
      </c>
      <c r="H12" s="72">
        <f t="shared" si="0"/>
        <v>-208.86489999999992</v>
      </c>
      <c r="K12" s="88"/>
      <c r="L12" s="88"/>
      <c r="M12" s="88"/>
    </row>
    <row r="13" spans="1:13" ht="12.75" customHeight="1">
      <c r="A13" s="121" t="s">
        <v>86</v>
      </c>
      <c r="B13" s="109">
        <v>6160.46</v>
      </c>
      <c r="C13" s="109">
        <v>3344.17</v>
      </c>
      <c r="D13" s="109">
        <v>1763.32</v>
      </c>
      <c r="E13" s="109">
        <v>245.3</v>
      </c>
      <c r="F13" s="109">
        <v>474.41</v>
      </c>
      <c r="G13" s="72">
        <f>F13-E13</f>
        <v>229.11</v>
      </c>
      <c r="H13" s="72">
        <f t="shared" si="0"/>
        <v>-1580.8500000000001</v>
      </c>
      <c r="K13" s="88"/>
      <c r="L13" s="88"/>
      <c r="M13" s="88"/>
    </row>
    <row r="14" spans="1:13" ht="12.75" customHeight="1" hidden="1">
      <c r="A14" s="121" t="s">
        <v>87</v>
      </c>
      <c r="B14" s="109"/>
      <c r="C14" s="109"/>
      <c r="D14" s="109"/>
      <c r="E14" s="109"/>
      <c r="F14" s="109"/>
      <c r="G14" s="72">
        <f t="shared" si="1"/>
        <v>0</v>
      </c>
      <c r="H14" s="72">
        <f t="shared" si="0"/>
        <v>0</v>
      </c>
      <c r="K14" s="88"/>
      <c r="L14" s="88"/>
      <c r="M14" s="88"/>
    </row>
    <row r="15" spans="1:13" ht="12.75" customHeight="1" hidden="1">
      <c r="A15" s="121" t="s">
        <v>88</v>
      </c>
      <c r="B15" s="109"/>
      <c r="C15" s="109"/>
      <c r="D15" s="109"/>
      <c r="E15" s="109"/>
      <c r="F15" s="109"/>
      <c r="G15" s="72">
        <f t="shared" si="1"/>
        <v>0</v>
      </c>
      <c r="H15" s="72">
        <f t="shared" si="0"/>
        <v>0</v>
      </c>
      <c r="K15" s="88"/>
      <c r="L15" s="88"/>
      <c r="M15" s="88"/>
    </row>
    <row r="16" spans="1:13" ht="12.75" customHeight="1">
      <c r="A16" s="110" t="s">
        <v>91</v>
      </c>
      <c r="B16" s="112">
        <f>SUM(B17:B19)</f>
        <v>3419.86</v>
      </c>
      <c r="C16" s="112">
        <f>SUM(C17:C19)</f>
        <v>1627.21</v>
      </c>
      <c r="D16" s="112">
        <f>SUM(D17:D19)</f>
        <v>1876.46</v>
      </c>
      <c r="E16" s="112">
        <v>300.05</v>
      </c>
      <c r="F16" s="112">
        <v>459.6</v>
      </c>
      <c r="G16" s="72">
        <f>F16-E16</f>
        <v>159.55</v>
      </c>
      <c r="H16" s="72">
        <f t="shared" si="0"/>
        <v>249.25</v>
      </c>
      <c r="K16" s="88"/>
      <c r="L16" s="88"/>
      <c r="M16" s="88"/>
    </row>
    <row r="17" spans="1:13" ht="12.75" customHeight="1">
      <c r="A17" s="64" t="s">
        <v>90</v>
      </c>
      <c r="B17" s="109">
        <v>15</v>
      </c>
      <c r="C17" s="109">
        <v>7</v>
      </c>
      <c r="D17" s="109">
        <v>4</v>
      </c>
      <c r="E17" s="109" t="s">
        <v>0</v>
      </c>
      <c r="F17" s="109" t="s">
        <v>0</v>
      </c>
      <c r="G17" s="72" t="str">
        <f>E17</f>
        <v>-</v>
      </c>
      <c r="H17" s="72">
        <f t="shared" si="0"/>
        <v>-3</v>
      </c>
      <c r="K17" s="88"/>
      <c r="L17" s="88"/>
      <c r="M17" s="88"/>
    </row>
    <row r="18" spans="1:13" ht="12.75" customHeight="1">
      <c r="A18" s="64" t="s">
        <v>85</v>
      </c>
      <c r="B18" s="109">
        <v>615.46</v>
      </c>
      <c r="C18" s="109">
        <v>356.71</v>
      </c>
      <c r="D18" s="109">
        <v>420.3</v>
      </c>
      <c r="E18" s="109">
        <v>141.05</v>
      </c>
      <c r="F18" s="109">
        <v>59.6</v>
      </c>
      <c r="G18" s="72">
        <f>F18-E18</f>
        <v>-81.45000000000002</v>
      </c>
      <c r="H18" s="72">
        <f t="shared" si="0"/>
        <v>63.59000000000003</v>
      </c>
      <c r="I18" s="118"/>
      <c r="K18" s="88"/>
      <c r="L18" s="88"/>
      <c r="M18" s="88"/>
    </row>
    <row r="19" spans="1:13" ht="12.75" customHeight="1">
      <c r="A19" s="121" t="s">
        <v>86</v>
      </c>
      <c r="B19" s="109">
        <v>2789.4</v>
      </c>
      <c r="C19" s="109">
        <v>1263.5</v>
      </c>
      <c r="D19" s="109">
        <v>1452.16</v>
      </c>
      <c r="E19" s="109">
        <v>159</v>
      </c>
      <c r="F19" s="109">
        <v>400</v>
      </c>
      <c r="G19" s="72">
        <f aca="true" t="shared" si="2" ref="G19:G25">F19-E19</f>
        <v>241</v>
      </c>
      <c r="H19" s="72">
        <f t="shared" si="0"/>
        <v>188.66000000000008</v>
      </c>
      <c r="K19" s="88"/>
      <c r="L19" s="88"/>
      <c r="M19" s="88"/>
    </row>
    <row r="20" spans="1:13" ht="12.75" customHeight="1" hidden="1">
      <c r="A20" s="121" t="s">
        <v>87</v>
      </c>
      <c r="B20" s="109"/>
      <c r="C20" s="109"/>
      <c r="D20" s="109"/>
      <c r="E20" s="109"/>
      <c r="F20" s="109"/>
      <c r="G20" s="72">
        <f t="shared" si="2"/>
        <v>0</v>
      </c>
      <c r="H20" s="72">
        <f t="shared" si="0"/>
        <v>0</v>
      </c>
      <c r="K20" s="88"/>
      <c r="L20" s="88"/>
      <c r="M20" s="88"/>
    </row>
    <row r="21" spans="1:13" ht="12.75" customHeight="1" hidden="1">
      <c r="A21" s="121" t="s">
        <v>88</v>
      </c>
      <c r="B21" s="109"/>
      <c r="C21" s="109"/>
      <c r="D21" s="109"/>
      <c r="E21" s="109"/>
      <c r="F21" s="109"/>
      <c r="G21" s="72">
        <f t="shared" si="2"/>
        <v>0</v>
      </c>
      <c r="H21" s="72">
        <f t="shared" si="0"/>
        <v>0</v>
      </c>
      <c r="K21" s="88"/>
      <c r="L21" s="88"/>
      <c r="M21" s="88"/>
    </row>
    <row r="22" spans="1:13" ht="12.75" customHeight="1">
      <c r="A22" s="110" t="s">
        <v>92</v>
      </c>
      <c r="B22" s="112">
        <v>9.46</v>
      </c>
      <c r="C22" s="112">
        <v>8.39</v>
      </c>
      <c r="D22" s="112">
        <v>12.45</v>
      </c>
      <c r="E22" s="112">
        <v>12.72</v>
      </c>
      <c r="F22" s="112">
        <v>13.03</v>
      </c>
      <c r="G22" s="72">
        <f>F22-E22</f>
        <v>0.3099999999999987</v>
      </c>
      <c r="H22" s="72">
        <f t="shared" si="0"/>
        <v>4.059999999999999</v>
      </c>
      <c r="J22" s="65"/>
      <c r="K22" s="88"/>
      <c r="L22" s="88"/>
      <c r="M22" s="88"/>
    </row>
    <row r="23" spans="1:13" ht="12.75" customHeight="1">
      <c r="A23" s="64" t="s">
        <v>90</v>
      </c>
      <c r="B23" s="109">
        <v>5.17</v>
      </c>
      <c r="C23" s="109">
        <v>4.5</v>
      </c>
      <c r="D23" s="109">
        <v>4.63</v>
      </c>
      <c r="E23" s="109" t="s">
        <v>0</v>
      </c>
      <c r="F23" s="109" t="s">
        <v>0</v>
      </c>
      <c r="G23" s="109" t="s">
        <v>0</v>
      </c>
      <c r="H23" s="72">
        <f t="shared" si="0"/>
        <v>0.1299999999999999</v>
      </c>
      <c r="J23" s="65"/>
      <c r="K23" s="88"/>
      <c r="L23" s="88"/>
      <c r="M23" s="88"/>
    </row>
    <row r="24" spans="1:13" ht="12.75" customHeight="1">
      <c r="A24" s="64" t="s">
        <v>85</v>
      </c>
      <c r="B24" s="109">
        <v>8.77</v>
      </c>
      <c r="C24" s="109">
        <v>7.45</v>
      </c>
      <c r="D24" s="109">
        <v>11.7</v>
      </c>
      <c r="E24" s="109">
        <v>11.9</v>
      </c>
      <c r="F24" s="109">
        <v>11.79</v>
      </c>
      <c r="G24" s="72">
        <f>F24-E24</f>
        <v>-0.11000000000000121</v>
      </c>
      <c r="H24" s="72">
        <f t="shared" si="0"/>
        <v>4.249999999999999</v>
      </c>
      <c r="J24" s="65"/>
      <c r="K24" s="88"/>
      <c r="L24" s="88"/>
      <c r="M24" s="88"/>
    </row>
    <row r="25" spans="1:13" ht="12.75" customHeight="1">
      <c r="A25" s="64" t="s">
        <v>86</v>
      </c>
      <c r="B25" s="109">
        <v>9.74</v>
      </c>
      <c r="C25" s="109">
        <v>8.82</v>
      </c>
      <c r="D25" s="109">
        <v>12.65</v>
      </c>
      <c r="E25" s="109">
        <v>13.2</v>
      </c>
      <c r="F25" s="109">
        <v>13.21</v>
      </c>
      <c r="G25" s="72">
        <f t="shared" si="2"/>
        <v>0.010000000000001563</v>
      </c>
      <c r="H25" s="72">
        <f t="shared" si="0"/>
        <v>3.83</v>
      </c>
      <c r="J25" s="65"/>
      <c r="K25" s="88"/>
      <c r="L25" s="88"/>
      <c r="M25" s="88"/>
    </row>
    <row r="26" spans="1:15" ht="12.75" customHeight="1" hidden="1">
      <c r="A26" s="64" t="s">
        <v>3</v>
      </c>
      <c r="B26" s="85">
        <v>0</v>
      </c>
      <c r="C26" s="83">
        <v>0</v>
      </c>
      <c r="D26" s="85">
        <v>0</v>
      </c>
      <c r="E26" s="85"/>
      <c r="F26" s="85"/>
      <c r="G26" s="72">
        <f>F26-E26</f>
        <v>0</v>
      </c>
      <c r="H26" s="72">
        <f>+D26-C26</f>
        <v>0</v>
      </c>
      <c r="I26"/>
      <c r="K26" s="2" t="b">
        <f>B26=C26</f>
        <v>1</v>
      </c>
      <c r="M26" s="88"/>
      <c r="N26" s="88"/>
      <c r="O26" s="88"/>
    </row>
    <row r="27" spans="1:15" ht="12.75" customHeight="1" hidden="1">
      <c r="A27" s="64" t="s">
        <v>4</v>
      </c>
      <c r="B27" s="85">
        <v>0</v>
      </c>
      <c r="C27" s="83">
        <v>0</v>
      </c>
      <c r="D27" s="85">
        <v>0</v>
      </c>
      <c r="E27" s="85"/>
      <c r="F27" s="85"/>
      <c r="G27" s="72">
        <f>F27-E27</f>
        <v>0</v>
      </c>
      <c r="H27" s="72">
        <f>+D27-C27</f>
        <v>0</v>
      </c>
      <c r="I27"/>
      <c r="K27" s="2" t="b">
        <f>B27=C27</f>
        <v>1</v>
      </c>
      <c r="M27" s="88"/>
      <c r="N27" s="88"/>
      <c r="O27" s="88"/>
    </row>
    <row r="28" ht="15" customHeight="1">
      <c r="C28" s="9"/>
    </row>
    <row r="29" spans="1:10" ht="15" customHeight="1">
      <c r="A29" s="42"/>
      <c r="B29" s="1"/>
      <c r="J29"/>
    </row>
    <row r="30" spans="1:11" s="6" customFormat="1" ht="12.75" customHeight="1">
      <c r="A30" s="150" t="s">
        <v>93</v>
      </c>
      <c r="B30" s="151"/>
      <c r="C30" s="152"/>
      <c r="D30" s="152"/>
      <c r="E30" s="152"/>
      <c r="F30" s="152"/>
      <c r="G30" s="152"/>
      <c r="H30" s="152"/>
      <c r="K30" s="127"/>
    </row>
    <row r="31" spans="1:12" ht="12.75" customHeight="1">
      <c r="A31" s="153" t="s">
        <v>82</v>
      </c>
      <c r="B31" s="153"/>
      <c r="C31" s="154"/>
      <c r="D31" s="154"/>
      <c r="E31" s="154"/>
      <c r="F31" s="154"/>
      <c r="G31" s="154"/>
      <c r="H31" s="155"/>
      <c r="I31" s="112"/>
      <c r="J31" s="109"/>
      <c r="K31" s="31"/>
      <c r="L31" s="135"/>
    </row>
    <row r="32" spans="1:8" ht="26.25" customHeight="1">
      <c r="A32" s="56"/>
      <c r="B32" s="168" t="s">
        <v>16</v>
      </c>
      <c r="C32" s="54" t="s">
        <v>53</v>
      </c>
      <c r="D32" s="54" t="s">
        <v>54</v>
      </c>
      <c r="E32" s="54" t="s">
        <v>21</v>
      </c>
      <c r="F32" s="54" t="s">
        <v>6</v>
      </c>
      <c r="G32" s="57" t="s">
        <v>31</v>
      </c>
      <c r="H32" s="57" t="s">
        <v>52</v>
      </c>
    </row>
    <row r="33" spans="1:12" ht="12.75" customHeight="1">
      <c r="A33" s="156" t="s">
        <v>83</v>
      </c>
      <c r="B33" s="157">
        <f>B34+B35+B36</f>
        <v>4004.7</v>
      </c>
      <c r="C33" s="157">
        <f>C34+C36</f>
        <v>2418.7</v>
      </c>
      <c r="D33" s="157">
        <f>D34+D35</f>
        <v>2506.8</v>
      </c>
      <c r="E33" s="157">
        <v>320</v>
      </c>
      <c r="F33" s="157">
        <v>243</v>
      </c>
      <c r="G33" s="158">
        <f>+F33-E33</f>
        <v>-77</v>
      </c>
      <c r="H33" s="158">
        <f>+D33-C33</f>
        <v>88.10000000000036</v>
      </c>
      <c r="I33" s="109"/>
      <c r="J33" s="109"/>
      <c r="K33" s="105"/>
      <c r="L33" s="135"/>
    </row>
    <row r="34" spans="1:12" ht="12.75" customHeight="1">
      <c r="A34" s="159" t="s">
        <v>94</v>
      </c>
      <c r="B34" s="160">
        <v>3454.7</v>
      </c>
      <c r="C34" s="2">
        <v>2068.7</v>
      </c>
      <c r="D34" s="160">
        <v>2256.8</v>
      </c>
      <c r="E34" s="160">
        <v>320</v>
      </c>
      <c r="F34" s="160">
        <v>243</v>
      </c>
      <c r="G34" s="158">
        <f>+F34-E34</f>
        <v>-77</v>
      </c>
      <c r="H34" s="158">
        <f>+D34-C34</f>
        <v>188.10000000000036</v>
      </c>
      <c r="I34" s="109"/>
      <c r="J34" s="73"/>
      <c r="K34" s="135"/>
      <c r="L34" s="135"/>
    </row>
    <row r="35" spans="1:12" ht="12.75" customHeight="1">
      <c r="A35" s="159" t="s">
        <v>95</v>
      </c>
      <c r="B35" s="160">
        <v>100</v>
      </c>
      <c r="C35" s="160" t="s">
        <v>0</v>
      </c>
      <c r="D35" s="160">
        <v>250</v>
      </c>
      <c r="E35" s="160" t="s">
        <v>0</v>
      </c>
      <c r="F35" s="160" t="s">
        <v>0</v>
      </c>
      <c r="G35" s="158" t="s">
        <v>0</v>
      </c>
      <c r="H35" s="158">
        <f>D35</f>
        <v>250</v>
      </c>
      <c r="I35" s="109"/>
      <c r="J35" s="73"/>
      <c r="K35" s="135"/>
      <c r="L35" s="135"/>
    </row>
    <row r="36" spans="1:12" ht="12.75" customHeight="1">
      <c r="A36" s="159" t="s">
        <v>96</v>
      </c>
      <c r="B36" s="160">
        <v>450</v>
      </c>
      <c r="C36" s="160">
        <v>350</v>
      </c>
      <c r="D36" s="160" t="s">
        <v>0</v>
      </c>
      <c r="E36" s="160" t="s">
        <v>0</v>
      </c>
      <c r="F36" s="160" t="s">
        <v>0</v>
      </c>
      <c r="G36" s="158" t="s">
        <v>0</v>
      </c>
      <c r="H36" s="158">
        <f>-C36</f>
        <v>-350</v>
      </c>
      <c r="I36" s="73"/>
      <c r="J36" s="73"/>
      <c r="K36" s="135"/>
      <c r="L36" s="135"/>
    </row>
    <row r="37" spans="1:12" ht="12.75" customHeight="1">
      <c r="A37" s="159"/>
      <c r="B37" s="160"/>
      <c r="C37" s="160"/>
      <c r="D37" s="160"/>
      <c r="E37" s="160"/>
      <c r="F37" s="160"/>
      <c r="G37" s="158"/>
      <c r="H37" s="158"/>
      <c r="I37" s="73"/>
      <c r="J37" s="73"/>
      <c r="K37" s="135"/>
      <c r="L37" s="135"/>
    </row>
    <row r="38" spans="1:12" ht="12.75" customHeight="1">
      <c r="A38" s="156" t="s">
        <v>89</v>
      </c>
      <c r="B38" s="157">
        <f>B39+B40+B41</f>
        <v>7646.3</v>
      </c>
      <c r="C38" s="157">
        <f>C39+C41</f>
        <v>4204.85</v>
      </c>
      <c r="D38" s="157">
        <f>SUM(D39:D40)</f>
        <v>1911.63</v>
      </c>
      <c r="E38" s="157">
        <v>170.53</v>
      </c>
      <c r="F38" s="157">
        <v>200</v>
      </c>
      <c r="G38" s="158">
        <f>+F38-E38</f>
        <v>29.47</v>
      </c>
      <c r="H38" s="158">
        <f>+D38-C38</f>
        <v>-2293.2200000000003</v>
      </c>
      <c r="I38" s="73"/>
      <c r="J38" s="73"/>
      <c r="K38" s="135"/>
      <c r="L38" s="135"/>
    </row>
    <row r="39" spans="1:12" ht="12.75" customHeight="1">
      <c r="A39" s="159" t="s">
        <v>94</v>
      </c>
      <c r="B39" s="160">
        <v>6906.8</v>
      </c>
      <c r="C39" s="160">
        <v>3844.85</v>
      </c>
      <c r="D39" s="160">
        <v>1816.63</v>
      </c>
      <c r="E39" s="160">
        <v>170.53</v>
      </c>
      <c r="F39" s="160">
        <v>200</v>
      </c>
      <c r="G39" s="158">
        <f>+F39-E39</f>
        <v>29.47</v>
      </c>
      <c r="H39" s="158">
        <f>+D39-C39</f>
        <v>-2028.2199999999998</v>
      </c>
      <c r="I39" s="73"/>
      <c r="J39" s="115"/>
      <c r="K39" s="135"/>
      <c r="L39" s="135"/>
    </row>
    <row r="40" spans="1:12" ht="12.75" customHeight="1">
      <c r="A40" s="159" t="s">
        <v>95</v>
      </c>
      <c r="B40" s="160">
        <v>180.5</v>
      </c>
      <c r="C40" s="160" t="s">
        <v>0</v>
      </c>
      <c r="D40" s="160">
        <v>95</v>
      </c>
      <c r="E40" s="160" t="s">
        <v>0</v>
      </c>
      <c r="F40" s="160"/>
      <c r="G40" s="158" t="s">
        <v>0</v>
      </c>
      <c r="H40" s="158">
        <f>+D40</f>
        <v>95</v>
      </c>
      <c r="I40" s="73"/>
      <c r="J40" s="109"/>
      <c r="K40" s="135"/>
      <c r="L40" s="135"/>
    </row>
    <row r="41" spans="1:12" ht="12.75" customHeight="1">
      <c r="A41" s="159" t="s">
        <v>96</v>
      </c>
      <c r="B41" s="160">
        <v>559</v>
      </c>
      <c r="C41" s="160">
        <v>360</v>
      </c>
      <c r="D41" s="160" t="s">
        <v>0</v>
      </c>
      <c r="E41" s="160" t="s">
        <v>0</v>
      </c>
      <c r="F41" s="160" t="s">
        <v>0</v>
      </c>
      <c r="G41" s="158" t="s">
        <v>0</v>
      </c>
      <c r="H41" s="158">
        <f>-C41</f>
        <v>-360</v>
      </c>
      <c r="I41" s="115"/>
      <c r="J41" s="109"/>
      <c r="K41" s="135"/>
      <c r="L41" s="135"/>
    </row>
    <row r="42" spans="1:12" ht="12.75" customHeight="1">
      <c r="A42" s="161"/>
      <c r="B42" s="160"/>
      <c r="C42" s="160"/>
      <c r="D42" s="160"/>
      <c r="E42" s="160"/>
      <c r="F42" s="160"/>
      <c r="G42" s="158"/>
      <c r="H42" s="158"/>
      <c r="I42" s="109"/>
      <c r="J42" s="109"/>
      <c r="K42" s="135"/>
      <c r="L42" s="135"/>
    </row>
    <row r="43" spans="1:12" ht="12.75" customHeight="1">
      <c r="A43" s="162" t="s">
        <v>91</v>
      </c>
      <c r="B43" s="157">
        <f>B44+B45+B46</f>
        <v>4793.8</v>
      </c>
      <c r="C43" s="157">
        <f>C44+C46</f>
        <v>2858</v>
      </c>
      <c r="D43" s="157">
        <f>D44+D45</f>
        <v>1703.35</v>
      </c>
      <c r="E43" s="157">
        <v>120</v>
      </c>
      <c r="F43" s="157">
        <v>200</v>
      </c>
      <c r="G43" s="158">
        <f>+F43-E43</f>
        <v>80</v>
      </c>
      <c r="H43" s="158">
        <f>+D43-C43</f>
        <v>-1154.65</v>
      </c>
      <c r="I43" s="109"/>
      <c r="J43" s="109"/>
      <c r="K43" s="135"/>
      <c r="L43" s="135"/>
    </row>
    <row r="44" spans="1:12" ht="12.75" customHeight="1">
      <c r="A44" s="159" t="s">
        <v>94</v>
      </c>
      <c r="B44" s="160">
        <v>4333.8</v>
      </c>
      <c r="C44" s="160">
        <v>2508</v>
      </c>
      <c r="D44" s="160">
        <v>1640.85</v>
      </c>
      <c r="E44" s="160">
        <v>120</v>
      </c>
      <c r="F44" s="160">
        <v>200</v>
      </c>
      <c r="G44" s="158">
        <f>+F44-E44</f>
        <v>80</v>
      </c>
      <c r="H44" s="158">
        <f>+D44-C44</f>
        <v>-867.1500000000001</v>
      </c>
      <c r="I44" s="109"/>
      <c r="J44" s="109"/>
      <c r="K44" s="135"/>
      <c r="L44" s="135"/>
    </row>
    <row r="45" spans="1:12" ht="12.75" customHeight="1">
      <c r="A45" s="159" t="s">
        <v>95</v>
      </c>
      <c r="B45" s="160">
        <v>50</v>
      </c>
      <c r="C45" s="160" t="s">
        <v>0</v>
      </c>
      <c r="D45" s="160">
        <v>62.5</v>
      </c>
      <c r="E45" s="160" t="s">
        <v>0</v>
      </c>
      <c r="F45" s="160"/>
      <c r="G45" s="158" t="s">
        <v>0</v>
      </c>
      <c r="H45" s="158">
        <f>+D45</f>
        <v>62.5</v>
      </c>
      <c r="I45" s="109"/>
      <c r="J45" s="109"/>
      <c r="K45" s="135"/>
      <c r="L45" s="135"/>
    </row>
    <row r="46" spans="1:12" ht="12.75" customHeight="1">
      <c r="A46" s="159" t="s">
        <v>96</v>
      </c>
      <c r="B46" s="160">
        <v>410</v>
      </c>
      <c r="C46" s="160">
        <v>350</v>
      </c>
      <c r="D46" s="160" t="s">
        <v>0</v>
      </c>
      <c r="E46" s="160" t="s">
        <v>0</v>
      </c>
      <c r="F46" s="160"/>
      <c r="G46" s="158" t="s">
        <v>0</v>
      </c>
      <c r="H46" s="166">
        <f>-C46</f>
        <v>-350</v>
      </c>
      <c r="I46" s="109"/>
      <c r="J46" s="109"/>
      <c r="K46" s="135"/>
      <c r="L46" s="135"/>
    </row>
    <row r="47" spans="1:12" ht="12.75" customHeight="1">
      <c r="A47" s="161"/>
      <c r="B47" s="160"/>
      <c r="C47" s="160"/>
      <c r="D47" s="160"/>
      <c r="E47" s="160"/>
      <c r="F47" s="160"/>
      <c r="G47" s="158"/>
      <c r="H47" s="158"/>
      <c r="I47" s="109"/>
      <c r="J47" s="109"/>
      <c r="K47" s="135"/>
      <c r="L47" s="135"/>
    </row>
    <row r="48" spans="1:12" ht="12.75" customHeight="1">
      <c r="A48" s="162" t="s">
        <v>92</v>
      </c>
      <c r="B48" s="157">
        <v>14.41</v>
      </c>
      <c r="C48" s="157">
        <v>13.86</v>
      </c>
      <c r="D48" s="157">
        <v>15.65</v>
      </c>
      <c r="E48" s="157">
        <v>15.8</v>
      </c>
      <c r="F48" s="157">
        <v>15.85</v>
      </c>
      <c r="G48" s="158">
        <f>+F48-E48</f>
        <v>0.049999999999998934</v>
      </c>
      <c r="H48" s="158">
        <f>+D48-C48</f>
        <v>1.790000000000001</v>
      </c>
      <c r="I48" s="109"/>
      <c r="J48" s="109"/>
      <c r="K48" s="135"/>
      <c r="L48" s="135"/>
    </row>
    <row r="49" spans="1:12" ht="12.75" customHeight="1">
      <c r="A49" s="159" t="s">
        <v>94</v>
      </c>
      <c r="B49" s="160">
        <v>13.91</v>
      </c>
      <c r="C49" s="160">
        <v>13.19</v>
      </c>
      <c r="D49" s="160">
        <v>15.3</v>
      </c>
      <c r="E49" s="160">
        <v>15.8</v>
      </c>
      <c r="F49" s="160">
        <v>15.85</v>
      </c>
      <c r="G49" s="158">
        <f>+F49-E49</f>
        <v>0.049999999999998934</v>
      </c>
      <c r="H49" s="158">
        <f>+D49-C49</f>
        <v>2.110000000000001</v>
      </c>
      <c r="I49" s="109"/>
      <c r="J49" s="115"/>
      <c r="K49" s="135"/>
      <c r="L49" s="135"/>
    </row>
    <row r="50" spans="1:9" ht="12.75" customHeight="1">
      <c r="A50" s="159" t="s">
        <v>95</v>
      </c>
      <c r="B50" s="160">
        <v>16.35</v>
      </c>
      <c r="C50" s="160" t="s">
        <v>0</v>
      </c>
      <c r="D50" s="160">
        <v>17.44</v>
      </c>
      <c r="E50" s="160" t="s">
        <v>0</v>
      </c>
      <c r="F50" s="160" t="s">
        <v>0</v>
      </c>
      <c r="G50" s="158" t="s">
        <v>0</v>
      </c>
      <c r="H50" s="158">
        <f>D50</f>
        <v>17.44</v>
      </c>
      <c r="I50" s="109"/>
    </row>
    <row r="51" spans="1:12" ht="12.75" customHeight="1">
      <c r="A51" s="159" t="s">
        <v>96</v>
      </c>
      <c r="B51" s="160">
        <v>19.59</v>
      </c>
      <c r="C51" s="160">
        <v>19.92</v>
      </c>
      <c r="D51" s="160" t="s">
        <v>0</v>
      </c>
      <c r="E51" s="160" t="s">
        <v>0</v>
      </c>
      <c r="F51" s="160" t="s">
        <v>0</v>
      </c>
      <c r="G51" s="158" t="s">
        <v>0</v>
      </c>
      <c r="H51" s="158">
        <f>-C51</f>
        <v>-19.92</v>
      </c>
      <c r="I51" s="115"/>
      <c r="J51" s="109"/>
      <c r="K51" s="107"/>
      <c r="L51" s="107"/>
    </row>
    <row r="52" spans="1:12" ht="12.75" customHeight="1">
      <c r="A52" s="61"/>
      <c r="B52" s="111"/>
      <c r="C52" s="111"/>
      <c r="D52" s="111"/>
      <c r="E52" s="111"/>
      <c r="F52" s="111"/>
      <c r="G52" s="72"/>
      <c r="H52" s="72"/>
      <c r="I52" s="109"/>
      <c r="J52" s="109"/>
      <c r="K52" s="107"/>
      <c r="L52" s="107"/>
    </row>
    <row r="53" spans="1:12" ht="12.75" customHeight="1">
      <c r="A53" s="61"/>
      <c r="B53" s="111"/>
      <c r="C53" s="111"/>
      <c r="D53" s="111"/>
      <c r="E53" s="111"/>
      <c r="F53" s="111"/>
      <c r="G53" s="72"/>
      <c r="H53" s="72"/>
      <c r="I53" s="109"/>
      <c r="J53" s="109"/>
      <c r="K53" s="107"/>
      <c r="L53" s="107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3">
      <selection activeCell="B6" sqref="B6:H6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5" ht="12.75" customHeight="1" hidden="1">
      <c r="A1" s="64" t="s">
        <v>3</v>
      </c>
      <c r="B1" s="85">
        <v>0</v>
      </c>
      <c r="C1" s="83">
        <v>0</v>
      </c>
      <c r="D1" s="85">
        <v>0</v>
      </c>
      <c r="E1" s="85"/>
      <c r="F1" s="85"/>
      <c r="G1" s="72">
        <f>F1-E1</f>
        <v>0</v>
      </c>
      <c r="H1" s="72">
        <f>+D1-C1</f>
        <v>0</v>
      </c>
      <c r="I1"/>
      <c r="K1" s="2" t="b">
        <f>B1=C1</f>
        <v>1</v>
      </c>
      <c r="M1" s="88"/>
      <c r="N1" s="88"/>
      <c r="O1" s="88"/>
    </row>
    <row r="2" spans="1:15" ht="12.75" customHeight="1" hidden="1">
      <c r="A2" s="64" t="s">
        <v>4</v>
      </c>
      <c r="B2" s="85">
        <v>0</v>
      </c>
      <c r="C2" s="83">
        <v>0</v>
      </c>
      <c r="D2" s="85">
        <v>0</v>
      </c>
      <c r="E2" s="85"/>
      <c r="F2" s="85"/>
      <c r="G2" s="72">
        <f>F2-E2</f>
        <v>0</v>
      </c>
      <c r="H2" s="72">
        <f>+D2-C2</f>
        <v>0</v>
      </c>
      <c r="I2"/>
      <c r="K2" s="2" t="b">
        <f>B2=C2</f>
        <v>1</v>
      </c>
      <c r="M2" s="88"/>
      <c r="N2" s="88"/>
      <c r="O2" s="88"/>
    </row>
    <row r="3" ht="15" customHeight="1">
      <c r="C3" s="9"/>
    </row>
    <row r="4" spans="1:10" ht="15" customHeight="1">
      <c r="A4" s="42" t="s">
        <v>97</v>
      </c>
      <c r="B4" s="1"/>
      <c r="J4"/>
    </row>
    <row r="5" spans="1:11" s="6" customFormat="1" ht="12.75" customHeight="1">
      <c r="A5" s="5" t="s">
        <v>98</v>
      </c>
      <c r="B5" s="5"/>
      <c r="C5" s="7"/>
      <c r="D5" s="7"/>
      <c r="E5" s="7"/>
      <c r="F5" s="7"/>
      <c r="G5" s="7"/>
      <c r="K5" s="127"/>
    </row>
    <row r="6" spans="1:13" ht="26.25" customHeight="1">
      <c r="A6" s="56"/>
      <c r="B6" s="168" t="s">
        <v>16</v>
      </c>
      <c r="C6" s="54" t="s">
        <v>53</v>
      </c>
      <c r="D6" s="54" t="s">
        <v>54</v>
      </c>
      <c r="E6" s="54" t="s">
        <v>21</v>
      </c>
      <c r="F6" s="54" t="s">
        <v>6</v>
      </c>
      <c r="G6" s="57" t="s">
        <v>31</v>
      </c>
      <c r="H6" s="57" t="s">
        <v>52</v>
      </c>
      <c r="I6" s="17"/>
      <c r="J6" s="73"/>
      <c r="K6" s="31"/>
      <c r="L6" s="135"/>
      <c r="M6" s="107"/>
    </row>
    <row r="7" spans="1:13" ht="12.75" customHeight="1">
      <c r="A7" s="110" t="s">
        <v>57</v>
      </c>
      <c r="B7" s="68">
        <v>6.772092990287637</v>
      </c>
      <c r="C7" s="68">
        <v>6.608291645093476</v>
      </c>
      <c r="D7" s="68">
        <v>10.23073228786501</v>
      </c>
      <c r="E7" s="68">
        <v>10.664697313852313</v>
      </c>
      <c r="F7" s="68">
        <v>8.757481317835591</v>
      </c>
      <c r="G7" s="72">
        <f>F7-E7</f>
        <v>-1.9072159960167223</v>
      </c>
      <c r="H7" s="72">
        <f>+D7-C7</f>
        <v>3.622440642771534</v>
      </c>
      <c r="I7" s="112"/>
      <c r="J7" s="112"/>
      <c r="K7" s="112"/>
      <c r="L7" s="112"/>
      <c r="M7" s="112"/>
    </row>
    <row r="8" spans="1:13" ht="12.75" customHeight="1">
      <c r="A8" s="61" t="s">
        <v>99</v>
      </c>
      <c r="B8" s="31">
        <v>6.750200943585271</v>
      </c>
      <c r="C8" s="31">
        <v>6.761621835783959</v>
      </c>
      <c r="D8" s="31">
        <v>10.132785999403549</v>
      </c>
      <c r="E8" s="31">
        <v>11.063928108388136</v>
      </c>
      <c r="F8" s="31">
        <v>8.07603678013573</v>
      </c>
      <c r="G8" s="72">
        <f>F8-E8</f>
        <v>-2.987891328252406</v>
      </c>
      <c r="H8" s="72">
        <f>+D8-C8</f>
        <v>3.3711641636195893</v>
      </c>
      <c r="I8" s="73"/>
      <c r="J8" s="73"/>
      <c r="K8" s="73"/>
      <c r="L8" s="73"/>
      <c r="M8" s="73"/>
    </row>
    <row r="9" spans="1:13" ht="12.75" customHeight="1">
      <c r="A9" s="61" t="s">
        <v>100</v>
      </c>
      <c r="B9" s="31">
        <v>6.80237807562149</v>
      </c>
      <c r="C9" s="31">
        <v>6.523618326192171</v>
      </c>
      <c r="D9" s="31">
        <v>10.183930154335053</v>
      </c>
      <c r="E9" s="31">
        <v>10.330507985747944</v>
      </c>
      <c r="F9" s="31">
        <v>8.6685648215354</v>
      </c>
      <c r="G9" s="72">
        <f>F9-E9</f>
        <v>-1.6619431642125448</v>
      </c>
      <c r="H9" s="72">
        <f>+D9-C9</f>
        <v>3.6603118281428824</v>
      </c>
      <c r="I9" s="109"/>
      <c r="J9" s="109"/>
      <c r="K9" s="109"/>
      <c r="L9" s="109"/>
      <c r="M9" s="109"/>
    </row>
    <row r="10" spans="1:13" ht="12.75" customHeight="1">
      <c r="A10" s="61" t="s">
        <v>101</v>
      </c>
      <c r="B10" s="31">
        <v>7.665585444741197</v>
      </c>
      <c r="C10" s="31">
        <v>7.45703754006437</v>
      </c>
      <c r="D10" s="31">
        <v>10.21620197403331</v>
      </c>
      <c r="E10" s="31">
        <v>10.17852978740762</v>
      </c>
      <c r="F10" s="31">
        <v>9.5</v>
      </c>
      <c r="G10" s="72">
        <f>F10-E10</f>
        <v>-0.6785297874076193</v>
      </c>
      <c r="H10" s="72">
        <f>+D10-C10</f>
        <v>2.759164433968941</v>
      </c>
      <c r="I10" s="109"/>
      <c r="J10" s="109"/>
      <c r="K10" s="109"/>
      <c r="L10" s="109"/>
      <c r="M10" s="109"/>
    </row>
    <row r="11" spans="1:13" ht="12.75" customHeight="1">
      <c r="A11" s="61" t="s">
        <v>102</v>
      </c>
      <c r="B11" s="105">
        <v>9.474465523938452</v>
      </c>
      <c r="C11" s="117">
        <v>8</v>
      </c>
      <c r="D11" s="117" t="s">
        <v>0</v>
      </c>
      <c r="E11" s="117" t="s">
        <v>0</v>
      </c>
      <c r="F11" s="117" t="s">
        <v>0</v>
      </c>
      <c r="G11" s="72" t="s">
        <v>0</v>
      </c>
      <c r="H11" s="72">
        <f>-C11</f>
        <v>-8</v>
      </c>
      <c r="I11" s="109"/>
      <c r="J11" s="109"/>
      <c r="K11" s="109"/>
      <c r="L11" s="109"/>
      <c r="M11" s="109"/>
    </row>
    <row r="12" spans="1:13" ht="12.75" customHeight="1">
      <c r="A12" s="61" t="s">
        <v>103</v>
      </c>
      <c r="B12" s="106" t="s">
        <v>0</v>
      </c>
      <c r="C12" s="106" t="s">
        <v>0</v>
      </c>
      <c r="D12" s="106" t="s">
        <v>0</v>
      </c>
      <c r="E12" s="106" t="s">
        <v>0</v>
      </c>
      <c r="F12" s="106" t="s">
        <v>0</v>
      </c>
      <c r="G12" s="72" t="s">
        <v>0</v>
      </c>
      <c r="H12" s="72" t="s">
        <v>0</v>
      </c>
      <c r="I12" s="73"/>
      <c r="J12" s="73"/>
      <c r="K12" s="73"/>
      <c r="L12" s="73"/>
      <c r="M12" s="73"/>
    </row>
    <row r="13" spans="1:13" ht="12.75" customHeight="1">
      <c r="A13" s="61" t="s">
        <v>104</v>
      </c>
      <c r="B13" s="106" t="s">
        <v>0</v>
      </c>
      <c r="C13" s="106" t="s">
        <v>0</v>
      </c>
      <c r="D13" s="106" t="s">
        <v>0</v>
      </c>
      <c r="E13" s="106" t="s">
        <v>0</v>
      </c>
      <c r="F13" s="106" t="s">
        <v>0</v>
      </c>
      <c r="G13" s="72" t="s">
        <v>0</v>
      </c>
      <c r="H13" s="72" t="s">
        <v>0</v>
      </c>
      <c r="I13" s="73"/>
      <c r="J13" s="73"/>
      <c r="K13" s="73"/>
      <c r="L13" s="73"/>
      <c r="M13" s="73"/>
    </row>
    <row r="14" spans="1:13" ht="12.75" customHeight="1">
      <c r="A14" s="61" t="s">
        <v>105</v>
      </c>
      <c r="B14" s="106" t="s">
        <v>0</v>
      </c>
      <c r="C14" s="106" t="s">
        <v>0</v>
      </c>
      <c r="D14" s="106" t="s">
        <v>0</v>
      </c>
      <c r="E14" s="106" t="s">
        <v>0</v>
      </c>
      <c r="F14" s="106" t="s">
        <v>0</v>
      </c>
      <c r="G14" s="72" t="s">
        <v>0</v>
      </c>
      <c r="H14" s="72" t="s">
        <v>0</v>
      </c>
      <c r="I14" s="73"/>
      <c r="J14" s="73"/>
      <c r="K14" s="73"/>
      <c r="L14" s="73"/>
      <c r="M14" s="73"/>
    </row>
    <row r="15" spans="1:13" ht="12.75" customHeight="1">
      <c r="A15" s="61" t="s">
        <v>106</v>
      </c>
      <c r="B15" s="106" t="s">
        <v>0</v>
      </c>
      <c r="C15" s="106" t="s">
        <v>0</v>
      </c>
      <c r="D15" s="106" t="s">
        <v>0</v>
      </c>
      <c r="E15" s="106" t="s">
        <v>0</v>
      </c>
      <c r="F15" s="106" t="s">
        <v>0</v>
      </c>
      <c r="G15" s="72" t="s">
        <v>0</v>
      </c>
      <c r="H15" s="72" t="s">
        <v>0</v>
      </c>
      <c r="I15" s="73"/>
      <c r="J15" s="73"/>
      <c r="K15" s="73"/>
      <c r="L15" s="73"/>
      <c r="M15" s="73"/>
    </row>
    <row r="16" spans="1:13" ht="12.75" customHeight="1">
      <c r="A16" s="61" t="s">
        <v>107</v>
      </c>
      <c r="B16" s="106" t="s">
        <v>0</v>
      </c>
      <c r="C16" s="106" t="s">
        <v>0</v>
      </c>
      <c r="D16" s="106" t="s">
        <v>0</v>
      </c>
      <c r="E16" s="106" t="s">
        <v>0</v>
      </c>
      <c r="F16" s="106" t="s">
        <v>0</v>
      </c>
      <c r="G16" s="72" t="s">
        <v>0</v>
      </c>
      <c r="H16" s="72" t="s">
        <v>0</v>
      </c>
      <c r="I16" s="73"/>
      <c r="J16" s="73"/>
      <c r="K16" s="73"/>
      <c r="L16" s="73"/>
      <c r="M16" s="73"/>
    </row>
    <row r="17" spans="1:13" ht="12.75" customHeight="1">
      <c r="A17" s="110" t="s">
        <v>108</v>
      </c>
      <c r="B17" s="91">
        <v>10.548093168631008</v>
      </c>
      <c r="C17" s="91">
        <v>8.945550726805683</v>
      </c>
      <c r="D17" s="91">
        <v>16.5</v>
      </c>
      <c r="E17" s="91" t="s">
        <v>0</v>
      </c>
      <c r="F17" s="91" t="s">
        <v>0</v>
      </c>
      <c r="G17" s="72" t="s">
        <v>0</v>
      </c>
      <c r="H17" s="72">
        <f>D17-C17</f>
        <v>7.554449273194317</v>
      </c>
      <c r="I17" s="115"/>
      <c r="J17" s="115"/>
      <c r="K17" s="112"/>
      <c r="L17" s="115"/>
      <c r="M17" s="115"/>
    </row>
    <row r="18" spans="1:13" ht="12.75" customHeight="1">
      <c r="A18" s="61" t="s">
        <v>99</v>
      </c>
      <c r="B18" s="111" t="s">
        <v>0</v>
      </c>
      <c r="C18" s="111" t="s">
        <v>0</v>
      </c>
      <c r="D18" s="111" t="s">
        <v>0</v>
      </c>
      <c r="E18" s="111" t="s">
        <v>0</v>
      </c>
      <c r="F18" s="111" t="s">
        <v>0</v>
      </c>
      <c r="G18" s="72" t="s">
        <v>0</v>
      </c>
      <c r="H18" s="72" t="s">
        <v>0</v>
      </c>
      <c r="I18" s="109"/>
      <c r="J18" s="109"/>
      <c r="K18" s="73"/>
      <c r="L18" s="109"/>
      <c r="M18" s="109"/>
    </row>
    <row r="19" spans="1:13" ht="12.75" customHeight="1">
      <c r="A19" s="61" t="s">
        <v>100</v>
      </c>
      <c r="B19" s="111">
        <v>7</v>
      </c>
      <c r="C19" s="111">
        <v>7</v>
      </c>
      <c r="D19" s="111" t="s">
        <v>0</v>
      </c>
      <c r="E19" s="111" t="s">
        <v>0</v>
      </c>
      <c r="F19" s="111" t="s">
        <v>0</v>
      </c>
      <c r="G19" s="72" t="s">
        <v>0</v>
      </c>
      <c r="H19" s="72">
        <f>-C19</f>
        <v>-7</v>
      </c>
      <c r="I19" s="109"/>
      <c r="J19" s="109"/>
      <c r="K19" s="109"/>
      <c r="L19" s="109"/>
      <c r="M19" s="109"/>
    </row>
    <row r="20" spans="1:13" ht="12.75" customHeight="1">
      <c r="A20" s="61" t="s">
        <v>101</v>
      </c>
      <c r="B20" s="111">
        <v>11.75</v>
      </c>
      <c r="C20" s="111" t="s">
        <v>0</v>
      </c>
      <c r="D20" s="111">
        <v>15</v>
      </c>
      <c r="E20" s="111" t="s">
        <v>0</v>
      </c>
      <c r="F20" s="111" t="s">
        <v>0</v>
      </c>
      <c r="G20" s="72" t="s">
        <v>0</v>
      </c>
      <c r="H20" s="72">
        <f>D20</f>
        <v>15</v>
      </c>
      <c r="I20" s="109"/>
      <c r="J20" s="109"/>
      <c r="K20" s="109"/>
      <c r="L20" s="109"/>
      <c r="M20" s="109"/>
    </row>
    <row r="21" spans="1:13" ht="12.75" customHeight="1">
      <c r="A21" s="61" t="s">
        <v>102</v>
      </c>
      <c r="B21" s="111" t="s">
        <v>0</v>
      </c>
      <c r="C21" s="111" t="s">
        <v>0</v>
      </c>
      <c r="D21" s="111" t="s">
        <v>0</v>
      </c>
      <c r="E21" s="111" t="s">
        <v>0</v>
      </c>
      <c r="F21" s="111" t="s">
        <v>0</v>
      </c>
      <c r="G21" s="72" t="s">
        <v>0</v>
      </c>
      <c r="H21" s="72" t="s">
        <v>0</v>
      </c>
      <c r="I21" s="109"/>
      <c r="J21" s="109"/>
      <c r="K21" s="109"/>
      <c r="L21" s="109"/>
      <c r="M21" s="109"/>
    </row>
    <row r="22" spans="1:13" ht="12.75" customHeight="1">
      <c r="A22" s="61" t="s">
        <v>103</v>
      </c>
      <c r="B22" s="105" t="s">
        <v>0</v>
      </c>
      <c r="C22" s="105" t="s">
        <v>0</v>
      </c>
      <c r="D22" s="105" t="s">
        <v>0</v>
      </c>
      <c r="E22" s="105" t="s">
        <v>0</v>
      </c>
      <c r="F22" s="105" t="s">
        <v>0</v>
      </c>
      <c r="G22" s="72" t="s">
        <v>0</v>
      </c>
      <c r="H22" s="72" t="s">
        <v>0</v>
      </c>
      <c r="I22" s="109"/>
      <c r="J22" s="109"/>
      <c r="K22" s="73"/>
      <c r="L22" s="109"/>
      <c r="M22" s="109"/>
    </row>
    <row r="23" spans="1:13" ht="12.75" customHeight="1">
      <c r="A23" s="61" t="s">
        <v>104</v>
      </c>
      <c r="B23" s="106" t="s">
        <v>0</v>
      </c>
      <c r="C23" s="106" t="s">
        <v>0</v>
      </c>
      <c r="D23" s="106" t="s">
        <v>0</v>
      </c>
      <c r="E23" s="106" t="s">
        <v>0</v>
      </c>
      <c r="F23" s="106" t="s">
        <v>0</v>
      </c>
      <c r="G23" s="72" t="s">
        <v>0</v>
      </c>
      <c r="H23" s="72" t="s">
        <v>0</v>
      </c>
      <c r="I23" s="109"/>
      <c r="J23" s="109"/>
      <c r="K23" s="73"/>
      <c r="L23" s="109"/>
      <c r="M23" s="109"/>
    </row>
    <row r="24" spans="1:13" ht="12.75" customHeight="1">
      <c r="A24" s="61" t="s">
        <v>105</v>
      </c>
      <c r="B24" s="105">
        <v>7.50369781915604</v>
      </c>
      <c r="C24" s="105">
        <v>7.50369781915604</v>
      </c>
      <c r="D24" s="105">
        <v>18</v>
      </c>
      <c r="E24" s="105" t="s">
        <v>0</v>
      </c>
      <c r="F24" s="105" t="s">
        <v>0</v>
      </c>
      <c r="G24" s="72" t="s">
        <v>0</v>
      </c>
      <c r="H24" s="72">
        <f>D24-C24</f>
        <v>10.49630218084396</v>
      </c>
      <c r="I24" s="109"/>
      <c r="J24" s="109"/>
      <c r="K24" s="73"/>
      <c r="L24" s="109"/>
      <c r="M24" s="109"/>
    </row>
    <row r="25" spans="1:13" ht="12.75" customHeight="1">
      <c r="A25" s="61" t="s">
        <v>106</v>
      </c>
      <c r="B25" s="105">
        <v>9.75</v>
      </c>
      <c r="C25" s="105">
        <v>9.75</v>
      </c>
      <c r="D25" s="105" t="s">
        <v>0</v>
      </c>
      <c r="E25" s="105" t="s">
        <v>0</v>
      </c>
      <c r="F25" s="105" t="s">
        <v>0</v>
      </c>
      <c r="G25" s="72" t="s">
        <v>0</v>
      </c>
      <c r="H25" s="72">
        <f>-C25</f>
        <v>-9.75</v>
      </c>
      <c r="I25" s="109"/>
      <c r="J25" s="109"/>
      <c r="K25" s="73"/>
      <c r="L25" s="109"/>
      <c r="M25" s="109"/>
    </row>
    <row r="26" spans="1:13" ht="12.75" customHeight="1">
      <c r="A26" s="61" t="s">
        <v>107</v>
      </c>
      <c r="B26" s="105" t="s">
        <v>0</v>
      </c>
      <c r="C26" s="106" t="s">
        <v>0</v>
      </c>
      <c r="D26" s="106" t="s">
        <v>0</v>
      </c>
      <c r="E26" s="106" t="s">
        <v>0</v>
      </c>
      <c r="F26" s="106" t="s">
        <v>0</v>
      </c>
      <c r="G26" s="72" t="s">
        <v>0</v>
      </c>
      <c r="H26" s="72" t="s">
        <v>0</v>
      </c>
      <c r="I26" s="109"/>
      <c r="J26" s="109"/>
      <c r="K26" s="73"/>
      <c r="L26" s="109"/>
      <c r="M26" s="109"/>
    </row>
    <row r="27" spans="1:13" ht="12.75" customHeight="1">
      <c r="A27" s="110" t="s">
        <v>109</v>
      </c>
      <c r="B27" s="91">
        <v>0.5</v>
      </c>
      <c r="C27" s="91" t="s">
        <v>0</v>
      </c>
      <c r="D27" s="91">
        <v>1.405653102541816</v>
      </c>
      <c r="E27" s="91" t="s">
        <v>0</v>
      </c>
      <c r="F27" s="91" t="s">
        <v>0</v>
      </c>
      <c r="G27" s="91" t="s">
        <v>0</v>
      </c>
      <c r="H27" s="72">
        <f>D27</f>
        <v>1.405653102541816</v>
      </c>
      <c r="I27" s="115"/>
      <c r="J27" s="115"/>
      <c r="K27" s="115"/>
      <c r="L27" s="115"/>
      <c r="M27" s="115"/>
    </row>
    <row r="28" spans="1:13" ht="12.75" customHeight="1">
      <c r="A28" s="61" t="s">
        <v>99</v>
      </c>
      <c r="B28" s="111" t="s">
        <v>0</v>
      </c>
      <c r="C28" s="111" t="s">
        <v>0</v>
      </c>
      <c r="D28" s="111" t="s">
        <v>0</v>
      </c>
      <c r="E28" s="111" t="s">
        <v>0</v>
      </c>
      <c r="F28" s="111" t="s">
        <v>0</v>
      </c>
      <c r="G28" s="111" t="s">
        <v>0</v>
      </c>
      <c r="H28" s="72" t="s">
        <v>0</v>
      </c>
      <c r="I28" s="109"/>
      <c r="J28" s="109"/>
      <c r="K28" s="109"/>
      <c r="L28" s="109"/>
      <c r="M28" s="109"/>
    </row>
    <row r="29" spans="1:13" ht="12.75" customHeight="1">
      <c r="A29" s="61" t="s">
        <v>100</v>
      </c>
      <c r="B29" s="111">
        <v>0.5</v>
      </c>
      <c r="C29" s="111" t="s">
        <v>0</v>
      </c>
      <c r="D29" s="111">
        <v>1.405653102541816</v>
      </c>
      <c r="E29" s="111" t="s">
        <v>0</v>
      </c>
      <c r="F29" s="111" t="s">
        <v>0</v>
      </c>
      <c r="G29" s="111" t="s">
        <v>0</v>
      </c>
      <c r="H29" s="72">
        <f>D29</f>
        <v>1.405653102541816</v>
      </c>
      <c r="I29" s="109"/>
      <c r="J29" s="109"/>
      <c r="K29" s="109"/>
      <c r="L29" s="109"/>
      <c r="M29" s="109"/>
    </row>
    <row r="30" spans="1:13" ht="12.75" customHeight="1">
      <c r="A30" s="61" t="s">
        <v>101</v>
      </c>
      <c r="B30" s="111" t="s">
        <v>0</v>
      </c>
      <c r="C30" s="111" t="s">
        <v>0</v>
      </c>
      <c r="D30" s="111" t="s">
        <v>0</v>
      </c>
      <c r="E30" s="111" t="s">
        <v>0</v>
      </c>
      <c r="F30" s="111" t="s">
        <v>0</v>
      </c>
      <c r="G30" s="111" t="s">
        <v>0</v>
      </c>
      <c r="H30" s="72" t="s">
        <v>0</v>
      </c>
      <c r="I30" s="109"/>
      <c r="J30" s="109"/>
      <c r="K30" s="109"/>
      <c r="L30" s="109"/>
      <c r="M30" s="109"/>
    </row>
    <row r="31" spans="1:13" ht="12.75" customHeight="1">
      <c r="A31" s="61" t="s">
        <v>102</v>
      </c>
      <c r="B31" s="111" t="s">
        <v>0</v>
      </c>
      <c r="C31" s="111" t="s">
        <v>0</v>
      </c>
      <c r="D31" s="111" t="s">
        <v>0</v>
      </c>
      <c r="E31" s="111" t="s">
        <v>0</v>
      </c>
      <c r="F31" s="111" t="s">
        <v>0</v>
      </c>
      <c r="G31" s="111" t="s">
        <v>0</v>
      </c>
      <c r="H31" s="72" t="s">
        <v>0</v>
      </c>
      <c r="I31" s="109"/>
      <c r="J31" s="109"/>
      <c r="K31" s="109"/>
      <c r="L31" s="109"/>
      <c r="M31" s="109"/>
    </row>
    <row r="32" spans="1:13" ht="12.75" customHeight="1">
      <c r="A32" s="61" t="s">
        <v>103</v>
      </c>
      <c r="B32" s="105" t="s">
        <v>0</v>
      </c>
      <c r="C32" s="105" t="s">
        <v>0</v>
      </c>
      <c r="D32" s="105" t="s">
        <v>0</v>
      </c>
      <c r="E32" s="105" t="s">
        <v>0</v>
      </c>
      <c r="F32" s="105" t="s">
        <v>0</v>
      </c>
      <c r="G32" s="105" t="s">
        <v>0</v>
      </c>
      <c r="H32" s="72" t="s">
        <v>0</v>
      </c>
      <c r="I32" s="109"/>
      <c r="J32" s="109"/>
      <c r="K32" s="109"/>
      <c r="L32" s="109"/>
      <c r="M32" s="109"/>
    </row>
    <row r="33" spans="1:13" ht="12.75" customHeight="1">
      <c r="A33" s="61" t="s">
        <v>104</v>
      </c>
      <c r="B33" s="106" t="s">
        <v>0</v>
      </c>
      <c r="C33" s="106" t="s">
        <v>0</v>
      </c>
      <c r="D33" s="106" t="s">
        <v>0</v>
      </c>
      <c r="E33" s="106" t="s">
        <v>0</v>
      </c>
      <c r="F33" s="106" t="s">
        <v>0</v>
      </c>
      <c r="G33" s="106" t="s">
        <v>0</v>
      </c>
      <c r="H33" s="72" t="s">
        <v>0</v>
      </c>
      <c r="I33" s="109"/>
      <c r="J33" s="109"/>
      <c r="K33" s="109"/>
      <c r="L33" s="109"/>
      <c r="M33" s="109"/>
    </row>
    <row r="34" spans="1:13" ht="12.75" customHeight="1">
      <c r="A34" s="61" t="s">
        <v>105</v>
      </c>
      <c r="B34" s="105" t="s">
        <v>0</v>
      </c>
      <c r="C34" s="105" t="s">
        <v>0</v>
      </c>
      <c r="D34" s="105" t="s">
        <v>0</v>
      </c>
      <c r="E34" s="105" t="s">
        <v>0</v>
      </c>
      <c r="F34" s="105" t="s">
        <v>0</v>
      </c>
      <c r="G34" s="105" t="s">
        <v>0</v>
      </c>
      <c r="H34" s="72" t="s">
        <v>0</v>
      </c>
      <c r="I34" s="109"/>
      <c r="J34" s="109"/>
      <c r="K34" s="109"/>
      <c r="L34" s="109"/>
      <c r="M34" s="109"/>
    </row>
    <row r="35" spans="1:13" ht="12.75" customHeight="1">
      <c r="A35" s="61" t="s">
        <v>106</v>
      </c>
      <c r="B35" s="106" t="s">
        <v>0</v>
      </c>
      <c r="C35" s="105" t="s">
        <v>0</v>
      </c>
      <c r="D35" s="105" t="s">
        <v>0</v>
      </c>
      <c r="E35" s="106" t="s">
        <v>0</v>
      </c>
      <c r="F35" s="106" t="s">
        <v>0</v>
      </c>
      <c r="G35" s="106" t="s">
        <v>0</v>
      </c>
      <c r="H35" s="72" t="s">
        <v>0</v>
      </c>
      <c r="I35" s="109"/>
      <c r="J35" s="109"/>
      <c r="K35" s="109"/>
      <c r="L35" s="109"/>
      <c r="M35" s="109"/>
    </row>
    <row r="36" spans="1:13" ht="12.75" customHeight="1">
      <c r="A36" s="61" t="s">
        <v>107</v>
      </c>
      <c r="B36" s="106" t="s">
        <v>0</v>
      </c>
      <c r="C36" s="106" t="s">
        <v>0</v>
      </c>
      <c r="D36" s="106" t="s">
        <v>0</v>
      </c>
      <c r="E36" s="106" t="s">
        <v>0</v>
      </c>
      <c r="F36" s="106" t="s">
        <v>0</v>
      </c>
      <c r="G36" s="106" t="s">
        <v>0</v>
      </c>
      <c r="H36" s="72" t="s">
        <v>0</v>
      </c>
      <c r="I36" s="109"/>
      <c r="J36" s="109"/>
      <c r="K36" s="109"/>
      <c r="L36" s="109"/>
      <c r="M36" s="109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zoomScalePageLayoutView="0" workbookViewId="0" topLeftCell="A1">
      <selection activeCell="M57" sqref="M57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110</v>
      </c>
      <c r="B1" s="1"/>
    </row>
    <row r="2" spans="1:6" s="6" customFormat="1" ht="12.75" customHeight="1">
      <c r="A2" s="5" t="s">
        <v>23</v>
      </c>
      <c r="B2" s="5"/>
      <c r="C2" s="7"/>
      <c r="D2" s="7"/>
      <c r="E2" s="7"/>
      <c r="F2" s="7"/>
    </row>
    <row r="3" spans="1:9" ht="26.25" customHeight="1">
      <c r="A3" s="56"/>
      <c r="B3" s="168" t="s">
        <v>16</v>
      </c>
      <c r="C3" s="54" t="s">
        <v>53</v>
      </c>
      <c r="D3" s="54" t="s">
        <v>54</v>
      </c>
      <c r="E3" s="54" t="s">
        <v>21</v>
      </c>
      <c r="F3" s="54" t="s">
        <v>6</v>
      </c>
      <c r="G3" s="57" t="s">
        <v>31</v>
      </c>
      <c r="H3" s="57" t="s">
        <v>52</v>
      </c>
      <c r="I3" s="2"/>
    </row>
    <row r="4" spans="1:9" ht="12.75" customHeight="1">
      <c r="A4" s="63" t="s">
        <v>111</v>
      </c>
      <c r="B4" s="17">
        <f>B5+B15+B25</f>
        <v>50138.2695</v>
      </c>
      <c r="C4" s="17">
        <v>16457.1165</v>
      </c>
      <c r="D4" s="17">
        <v>24202.098400000003</v>
      </c>
      <c r="E4" s="17">
        <v>5351.5908322000005</v>
      </c>
      <c r="F4" s="17">
        <v>2105.9926</v>
      </c>
      <c r="G4" s="72">
        <f>F4-E4</f>
        <v>-3245.5982322000004</v>
      </c>
      <c r="H4" s="72">
        <f>+D4-C4</f>
        <v>7744.9819000000025</v>
      </c>
      <c r="I4" s="12"/>
    </row>
    <row r="5" spans="1:10" ht="12.75" customHeight="1">
      <c r="A5" s="67" t="s">
        <v>57</v>
      </c>
      <c r="B5" s="112">
        <v>49459.660200000006</v>
      </c>
      <c r="C5" s="112">
        <v>16118.5476</v>
      </c>
      <c r="D5" s="112">
        <v>23620.545400000003</v>
      </c>
      <c r="E5" s="112">
        <f>SUM(E6:E8)</f>
        <v>5351.5908322000005</v>
      </c>
      <c r="F5" s="112">
        <v>2105.9926</v>
      </c>
      <c r="G5" s="72">
        <f>F5-E5</f>
        <v>-3245.5982322000004</v>
      </c>
      <c r="H5" s="72">
        <f>+D5-C5</f>
        <v>7501.997800000003</v>
      </c>
      <c r="I5" s="12"/>
      <c r="J5" s="113"/>
    </row>
    <row r="6" spans="1:10" ht="12.75" customHeight="1">
      <c r="A6" s="34" t="s">
        <v>99</v>
      </c>
      <c r="B6" s="73">
        <v>16820.9875</v>
      </c>
      <c r="C6" s="73">
        <v>5662.7829</v>
      </c>
      <c r="D6" s="73">
        <v>9174.491699999999</v>
      </c>
      <c r="E6" s="73">
        <v>2485.5236265599997</v>
      </c>
      <c r="F6" s="73">
        <v>208.4386</v>
      </c>
      <c r="G6" s="72">
        <f>F6-E6</f>
        <v>-2277.0850265599997</v>
      </c>
      <c r="H6" s="72">
        <f>+D6-C6</f>
        <v>3511.7087999999985</v>
      </c>
      <c r="I6" s="12"/>
      <c r="J6" s="113"/>
    </row>
    <row r="7" spans="1:10" ht="12.75" customHeight="1">
      <c r="A7" s="34" t="s">
        <v>100</v>
      </c>
      <c r="B7" s="109">
        <v>31286.0543</v>
      </c>
      <c r="C7" s="109">
        <v>9867.0462</v>
      </c>
      <c r="D7" s="109">
        <v>13531.6213</v>
      </c>
      <c r="E7" s="109">
        <v>2639.13664</v>
      </c>
      <c r="F7" s="109">
        <v>1523.7868</v>
      </c>
      <c r="G7" s="72">
        <f>F7-E7</f>
        <v>-1115.34984</v>
      </c>
      <c r="H7" s="72">
        <f>+D7-C7</f>
        <v>3664.5751</v>
      </c>
      <c r="I7" s="12"/>
      <c r="J7" s="113"/>
    </row>
    <row r="8" spans="1:10" ht="12.75" customHeight="1">
      <c r="A8" s="34" t="s">
        <v>101</v>
      </c>
      <c r="B8" s="109">
        <v>1277.4213</v>
      </c>
      <c r="C8" s="109">
        <v>539.5235</v>
      </c>
      <c r="D8" s="109">
        <v>907.3115999999999</v>
      </c>
      <c r="E8" s="109">
        <v>226.93056564</v>
      </c>
      <c r="F8" s="109">
        <v>373.7672</v>
      </c>
      <c r="G8" s="72">
        <f>F8-E8</f>
        <v>146.83663436</v>
      </c>
      <c r="H8" s="72">
        <f>+D8-C8</f>
        <v>367.7880999999999</v>
      </c>
      <c r="I8" s="12"/>
      <c r="J8" s="113"/>
    </row>
    <row r="9" spans="1:10" ht="12.75" customHeight="1">
      <c r="A9" s="34" t="s">
        <v>102</v>
      </c>
      <c r="B9" s="109">
        <v>75.1971</v>
      </c>
      <c r="C9" s="109">
        <v>49.195</v>
      </c>
      <c r="D9" s="109" t="s">
        <v>0</v>
      </c>
      <c r="E9" s="109" t="s">
        <v>0</v>
      </c>
      <c r="F9" s="109" t="s">
        <v>0</v>
      </c>
      <c r="G9" s="72" t="s">
        <v>0</v>
      </c>
      <c r="H9" s="72">
        <f>-C9</f>
        <v>-49.195</v>
      </c>
      <c r="I9" s="12"/>
      <c r="J9" s="113"/>
    </row>
    <row r="10" spans="1:10" ht="12.75" customHeight="1">
      <c r="A10" s="34" t="s">
        <v>103</v>
      </c>
      <c r="B10" s="73" t="s">
        <v>0</v>
      </c>
      <c r="C10" s="73" t="s">
        <v>0</v>
      </c>
      <c r="D10" s="73" t="s">
        <v>0</v>
      </c>
      <c r="E10" s="73" t="s">
        <v>0</v>
      </c>
      <c r="F10" s="73" t="s">
        <v>0</v>
      </c>
      <c r="G10" s="72" t="s">
        <v>0</v>
      </c>
      <c r="H10" s="72" t="s">
        <v>0</v>
      </c>
      <c r="J10" s="113"/>
    </row>
    <row r="11" spans="1:10" ht="12.75" customHeight="1">
      <c r="A11" s="34" t="s">
        <v>104</v>
      </c>
      <c r="B11" s="73" t="s">
        <v>0</v>
      </c>
      <c r="C11" s="73" t="s">
        <v>0</v>
      </c>
      <c r="D11" s="73" t="s">
        <v>0</v>
      </c>
      <c r="E11" s="73" t="s">
        <v>0</v>
      </c>
      <c r="F11" s="73" t="s">
        <v>0</v>
      </c>
      <c r="G11" s="72" t="s">
        <v>0</v>
      </c>
      <c r="H11" s="72" t="s">
        <v>0</v>
      </c>
      <c r="J11" s="113"/>
    </row>
    <row r="12" spans="1:10" ht="12.75" customHeight="1">
      <c r="A12" s="34" t="s">
        <v>105</v>
      </c>
      <c r="B12" s="73" t="s">
        <v>0</v>
      </c>
      <c r="C12" s="73" t="s">
        <v>0</v>
      </c>
      <c r="D12" s="73" t="s">
        <v>0</v>
      </c>
      <c r="E12" s="73" t="s">
        <v>0</v>
      </c>
      <c r="F12" s="73" t="s">
        <v>0</v>
      </c>
      <c r="G12" s="72" t="s">
        <v>0</v>
      </c>
      <c r="H12" s="72" t="s">
        <v>0</v>
      </c>
      <c r="J12" s="113"/>
    </row>
    <row r="13" spans="1:10" ht="12.75" customHeight="1">
      <c r="A13" s="34" t="s">
        <v>106</v>
      </c>
      <c r="B13" s="73" t="s">
        <v>0</v>
      </c>
      <c r="C13" s="73" t="s">
        <v>0</v>
      </c>
      <c r="D13" s="73" t="s">
        <v>0</v>
      </c>
      <c r="E13" s="73" t="s">
        <v>0</v>
      </c>
      <c r="F13" s="73" t="s">
        <v>0</v>
      </c>
      <c r="G13" s="72" t="s">
        <v>0</v>
      </c>
      <c r="H13" s="72" t="s">
        <v>0</v>
      </c>
      <c r="J13" s="113"/>
    </row>
    <row r="14" spans="1:10" ht="12.75" customHeight="1">
      <c r="A14" s="61" t="s">
        <v>107</v>
      </c>
      <c r="B14" s="73" t="s">
        <v>0</v>
      </c>
      <c r="C14" s="73" t="s">
        <v>0</v>
      </c>
      <c r="D14" s="73" t="s">
        <v>0</v>
      </c>
      <c r="E14" s="73" t="s">
        <v>0</v>
      </c>
      <c r="F14" s="73" t="s">
        <v>0</v>
      </c>
      <c r="G14" s="72" t="s">
        <v>0</v>
      </c>
      <c r="H14" s="72" t="s">
        <v>0</v>
      </c>
      <c r="J14" s="113"/>
    </row>
    <row r="15" spans="1:10" ht="12.75" customHeight="1">
      <c r="A15" s="67" t="s">
        <v>108</v>
      </c>
      <c r="B15" s="115">
        <v>563.4093</v>
      </c>
      <c r="C15" s="115">
        <v>338.56890000000004</v>
      </c>
      <c r="D15" s="112">
        <v>160.8</v>
      </c>
      <c r="E15" s="115" t="s">
        <v>0</v>
      </c>
      <c r="F15" s="115" t="s">
        <v>0</v>
      </c>
      <c r="G15" s="72" t="s">
        <v>0</v>
      </c>
      <c r="H15" s="72">
        <f>D15-C15</f>
        <v>-177.76890000000003</v>
      </c>
      <c r="I15" s="12"/>
      <c r="J15" s="113"/>
    </row>
    <row r="16" spans="1:10" ht="12.75" customHeight="1">
      <c r="A16" s="34" t="s">
        <v>99</v>
      </c>
      <c r="B16" s="109" t="s">
        <v>0</v>
      </c>
      <c r="C16" s="109" t="s">
        <v>0</v>
      </c>
      <c r="D16" s="73" t="s">
        <v>0</v>
      </c>
      <c r="E16" s="109" t="s">
        <v>0</v>
      </c>
      <c r="F16" s="109" t="s">
        <v>0</v>
      </c>
      <c r="G16" s="72" t="s">
        <v>0</v>
      </c>
      <c r="H16" s="72" t="s">
        <v>0</v>
      </c>
      <c r="I16" s="12"/>
      <c r="J16" s="113"/>
    </row>
    <row r="17" spans="1:10" ht="12.75" customHeight="1">
      <c r="A17" s="34" t="s">
        <v>100</v>
      </c>
      <c r="B17" s="109">
        <v>104</v>
      </c>
      <c r="C17" s="109">
        <v>104</v>
      </c>
      <c r="D17" s="109" t="s">
        <v>0</v>
      </c>
      <c r="E17" s="109" t="s">
        <v>0</v>
      </c>
      <c r="F17" s="109" t="s">
        <v>0</v>
      </c>
      <c r="G17" s="72" t="s">
        <v>0</v>
      </c>
      <c r="H17" s="72">
        <f>-C17</f>
        <v>-104</v>
      </c>
      <c r="I17" s="12"/>
      <c r="J17" s="113"/>
    </row>
    <row r="18" spans="1:10" ht="12.75" customHeight="1">
      <c r="A18" s="34" t="s">
        <v>101</v>
      </c>
      <c r="B18" s="109">
        <v>224.8404</v>
      </c>
      <c r="C18" s="109" t="s">
        <v>0</v>
      </c>
      <c r="D18" s="109">
        <v>60.8</v>
      </c>
      <c r="E18" s="109" t="s">
        <v>0</v>
      </c>
      <c r="F18" s="109" t="s">
        <v>0</v>
      </c>
      <c r="G18" s="72" t="s">
        <v>0</v>
      </c>
      <c r="H18" s="72">
        <f>D18</f>
        <v>60.8</v>
      </c>
      <c r="I18" s="12"/>
      <c r="J18" s="113"/>
    </row>
    <row r="19" spans="1:10" ht="12.75" customHeight="1">
      <c r="A19" s="34" t="s">
        <v>102</v>
      </c>
      <c r="B19" s="109" t="s">
        <v>0</v>
      </c>
      <c r="C19" s="109" t="s">
        <v>0</v>
      </c>
      <c r="D19" s="109" t="s">
        <v>0</v>
      </c>
      <c r="E19" s="109" t="s">
        <v>0</v>
      </c>
      <c r="F19" s="109" t="s">
        <v>0</v>
      </c>
      <c r="G19" s="72" t="s">
        <v>0</v>
      </c>
      <c r="H19" s="72" t="s">
        <v>0</v>
      </c>
      <c r="I19" s="12"/>
      <c r="J19" s="113"/>
    </row>
    <row r="20" spans="1:10" ht="12.75" customHeight="1">
      <c r="A20" s="34" t="s">
        <v>103</v>
      </c>
      <c r="B20" s="109" t="s">
        <v>0</v>
      </c>
      <c r="C20" s="109" t="s">
        <v>0</v>
      </c>
      <c r="D20" s="73" t="s">
        <v>0</v>
      </c>
      <c r="E20" s="109" t="s">
        <v>0</v>
      </c>
      <c r="F20" s="109" t="s">
        <v>0</v>
      </c>
      <c r="G20" s="72" t="s">
        <v>0</v>
      </c>
      <c r="H20" s="72" t="s">
        <v>0</v>
      </c>
      <c r="I20" s="12"/>
      <c r="J20" s="113"/>
    </row>
    <row r="21" spans="1:10" ht="12.75" customHeight="1">
      <c r="A21" s="34" t="s">
        <v>104</v>
      </c>
      <c r="B21" s="109" t="s">
        <v>0</v>
      </c>
      <c r="C21" s="109" t="s">
        <v>0</v>
      </c>
      <c r="D21" s="73" t="s">
        <v>0</v>
      </c>
      <c r="E21" s="109" t="s">
        <v>0</v>
      </c>
      <c r="F21" s="109" t="s">
        <v>0</v>
      </c>
      <c r="G21" s="72" t="s">
        <v>0</v>
      </c>
      <c r="H21" s="72" t="s">
        <v>0</v>
      </c>
      <c r="I21" s="12"/>
      <c r="J21" s="113"/>
    </row>
    <row r="22" spans="1:10" ht="12.75" customHeight="1">
      <c r="A22" s="34" t="s">
        <v>105</v>
      </c>
      <c r="B22" s="109">
        <v>104.10190000000001</v>
      </c>
      <c r="C22" s="109">
        <v>104.10190000000001</v>
      </c>
      <c r="D22" s="73">
        <v>100</v>
      </c>
      <c r="E22" s="109" t="s">
        <v>0</v>
      </c>
      <c r="F22" s="109" t="s">
        <v>0</v>
      </c>
      <c r="G22" s="72" t="s">
        <v>0</v>
      </c>
      <c r="H22" s="72">
        <f>D22-C22</f>
        <v>-4.101900000000015</v>
      </c>
      <c r="I22" s="12"/>
      <c r="J22" s="113"/>
    </row>
    <row r="23" spans="1:10" ht="12.75" customHeight="1">
      <c r="A23" s="34" t="s">
        <v>106</v>
      </c>
      <c r="B23" s="109">
        <v>130.467</v>
      </c>
      <c r="C23" s="109">
        <v>130.467</v>
      </c>
      <c r="D23" s="73" t="s">
        <v>0</v>
      </c>
      <c r="E23" s="109" t="s">
        <v>0</v>
      </c>
      <c r="F23" s="109" t="s">
        <v>0</v>
      </c>
      <c r="G23" s="72" t="s">
        <v>0</v>
      </c>
      <c r="H23" s="72">
        <f>-C23</f>
        <v>-130.467</v>
      </c>
      <c r="I23" s="12"/>
      <c r="J23" s="113"/>
    </row>
    <row r="24" spans="1:10" ht="12.75" customHeight="1">
      <c r="A24" s="61" t="s">
        <v>107</v>
      </c>
      <c r="B24" s="109" t="s">
        <v>0</v>
      </c>
      <c r="C24" s="109" t="s">
        <v>0</v>
      </c>
      <c r="D24" s="73" t="s">
        <v>0</v>
      </c>
      <c r="E24" s="109" t="s">
        <v>0</v>
      </c>
      <c r="F24" s="109" t="s">
        <v>0</v>
      </c>
      <c r="G24" s="72" t="s">
        <v>0</v>
      </c>
      <c r="H24" s="72" t="s">
        <v>0</v>
      </c>
      <c r="I24" s="12"/>
      <c r="J24" s="113"/>
    </row>
    <row r="25" spans="1:10" ht="12.75" customHeight="1">
      <c r="A25" s="67" t="s">
        <v>109</v>
      </c>
      <c r="B25" s="115">
        <v>115.2</v>
      </c>
      <c r="C25" s="115" t="s">
        <v>0</v>
      </c>
      <c r="D25" s="115">
        <v>420.753</v>
      </c>
      <c r="E25" s="115" t="s">
        <v>0</v>
      </c>
      <c r="F25" s="115" t="s">
        <v>0</v>
      </c>
      <c r="G25" s="72" t="s">
        <v>0</v>
      </c>
      <c r="H25" s="72">
        <f>D25</f>
        <v>420.753</v>
      </c>
      <c r="I25" s="108"/>
      <c r="J25" s="113"/>
    </row>
    <row r="26" spans="1:10" ht="12.75" customHeight="1">
      <c r="A26" s="34" t="s">
        <v>99</v>
      </c>
      <c r="B26" s="109" t="s">
        <v>0</v>
      </c>
      <c r="C26" s="109" t="s">
        <v>0</v>
      </c>
      <c r="D26" s="109" t="s">
        <v>0</v>
      </c>
      <c r="E26" s="109" t="s">
        <v>0</v>
      </c>
      <c r="F26" s="109" t="s">
        <v>0</v>
      </c>
      <c r="G26" s="72" t="s">
        <v>0</v>
      </c>
      <c r="H26" s="72" t="s">
        <v>0</v>
      </c>
      <c r="I26" s="108"/>
      <c r="J26" s="113"/>
    </row>
    <row r="27" spans="1:10" ht="12.75" customHeight="1">
      <c r="A27" s="34" t="s">
        <v>100</v>
      </c>
      <c r="B27" s="109">
        <v>115.2</v>
      </c>
      <c r="C27" s="109" t="s">
        <v>0</v>
      </c>
      <c r="D27" s="109">
        <v>420.753</v>
      </c>
      <c r="E27" s="109" t="s">
        <v>0</v>
      </c>
      <c r="F27" s="109" t="s">
        <v>0</v>
      </c>
      <c r="G27" s="72" t="s">
        <v>0</v>
      </c>
      <c r="H27" s="72">
        <f>D27</f>
        <v>420.753</v>
      </c>
      <c r="I27" s="108"/>
      <c r="J27" s="113"/>
    </row>
    <row r="28" spans="1:10" ht="12.75" customHeight="1">
      <c r="A28" s="34" t="s">
        <v>101</v>
      </c>
      <c r="B28" s="109" t="s">
        <v>0</v>
      </c>
      <c r="C28" s="109" t="s">
        <v>0</v>
      </c>
      <c r="D28" s="109" t="s">
        <v>0</v>
      </c>
      <c r="E28" s="109" t="s">
        <v>0</v>
      </c>
      <c r="F28" s="109" t="s">
        <v>0</v>
      </c>
      <c r="G28" s="72" t="s">
        <v>0</v>
      </c>
      <c r="H28" s="72" t="s">
        <v>0</v>
      </c>
      <c r="I28" s="108"/>
      <c r="J28" s="113"/>
    </row>
    <row r="29" spans="1:10" ht="12.75" customHeight="1">
      <c r="A29" s="34" t="s">
        <v>102</v>
      </c>
      <c r="B29" s="109" t="s">
        <v>0</v>
      </c>
      <c r="C29" s="109" t="s">
        <v>0</v>
      </c>
      <c r="D29" s="109" t="s">
        <v>0</v>
      </c>
      <c r="E29" s="109" t="s">
        <v>0</v>
      </c>
      <c r="F29" s="109" t="s">
        <v>0</v>
      </c>
      <c r="G29" s="72" t="s">
        <v>0</v>
      </c>
      <c r="H29" s="72" t="s">
        <v>0</v>
      </c>
      <c r="I29" s="108"/>
      <c r="J29" s="113"/>
    </row>
    <row r="30" spans="1:10" ht="12.75" customHeight="1">
      <c r="A30" s="34" t="s">
        <v>103</v>
      </c>
      <c r="B30" s="109" t="s">
        <v>0</v>
      </c>
      <c r="C30" s="109" t="s">
        <v>0</v>
      </c>
      <c r="D30" s="109" t="s">
        <v>0</v>
      </c>
      <c r="E30" s="109" t="s">
        <v>0</v>
      </c>
      <c r="F30" s="109" t="s">
        <v>0</v>
      </c>
      <c r="G30" s="72" t="s">
        <v>0</v>
      </c>
      <c r="H30" s="72" t="s">
        <v>0</v>
      </c>
      <c r="I30" s="108"/>
      <c r="J30" s="113"/>
    </row>
    <row r="31" spans="1:10" ht="12.75" customHeight="1">
      <c r="A31" s="34" t="s">
        <v>104</v>
      </c>
      <c r="B31" s="109" t="s">
        <v>0</v>
      </c>
      <c r="C31" s="109" t="s">
        <v>0</v>
      </c>
      <c r="D31" s="109" t="s">
        <v>0</v>
      </c>
      <c r="E31" s="109" t="s">
        <v>0</v>
      </c>
      <c r="F31" s="109" t="s">
        <v>0</v>
      </c>
      <c r="G31" s="72" t="s">
        <v>0</v>
      </c>
      <c r="H31" s="72" t="s">
        <v>0</v>
      </c>
      <c r="I31" s="108"/>
      <c r="J31" s="113"/>
    </row>
    <row r="32" spans="1:10" ht="12.75" customHeight="1">
      <c r="A32" s="34" t="s">
        <v>105</v>
      </c>
      <c r="B32" s="109" t="s">
        <v>0</v>
      </c>
      <c r="C32" s="109" t="s">
        <v>0</v>
      </c>
      <c r="D32" s="109" t="s">
        <v>0</v>
      </c>
      <c r="E32" s="109" t="s">
        <v>0</v>
      </c>
      <c r="F32" s="109" t="s">
        <v>0</v>
      </c>
      <c r="G32" s="72" t="s">
        <v>0</v>
      </c>
      <c r="H32" s="72" t="s">
        <v>0</v>
      </c>
      <c r="I32" s="108"/>
      <c r="J32" s="113"/>
    </row>
    <row r="33" spans="1:10" ht="12.75" customHeight="1">
      <c r="A33" s="34" t="s">
        <v>106</v>
      </c>
      <c r="B33" s="109" t="s">
        <v>0</v>
      </c>
      <c r="C33" s="109" t="s">
        <v>0</v>
      </c>
      <c r="D33" s="109" t="s">
        <v>0</v>
      </c>
      <c r="E33" s="109" t="s">
        <v>0</v>
      </c>
      <c r="F33" s="109" t="s">
        <v>0</v>
      </c>
      <c r="G33" s="72" t="s">
        <v>0</v>
      </c>
      <c r="H33" s="72" t="s">
        <v>0</v>
      </c>
      <c r="I33" s="108"/>
      <c r="J33" s="113"/>
    </row>
    <row r="34" spans="1:10" ht="12.75" customHeight="1">
      <c r="A34" s="61" t="s">
        <v>107</v>
      </c>
      <c r="B34" s="109" t="s">
        <v>0</v>
      </c>
      <c r="C34" s="109" t="s">
        <v>0</v>
      </c>
      <c r="D34" s="109" t="s">
        <v>0</v>
      </c>
      <c r="E34" s="109" t="s">
        <v>0</v>
      </c>
      <c r="F34" s="109" t="s">
        <v>0</v>
      </c>
      <c r="G34" s="72" t="s">
        <v>0</v>
      </c>
      <c r="H34" s="72" t="s">
        <v>0</v>
      </c>
      <c r="I34" s="108"/>
      <c r="J34" s="113"/>
    </row>
    <row r="35" ht="15" customHeight="1">
      <c r="F35" s="9"/>
    </row>
    <row r="36" spans="1:9" ht="15" customHeight="1">
      <c r="A36" s="42" t="s">
        <v>112</v>
      </c>
      <c r="G36" s="12"/>
      <c r="I36" s="2"/>
    </row>
    <row r="37" spans="1:7" ht="12.75" customHeight="1">
      <c r="A37" s="13" t="s">
        <v>23</v>
      </c>
      <c r="G37" s="12"/>
    </row>
    <row r="38" spans="1:9" ht="31.5" customHeight="1">
      <c r="A38" s="58"/>
      <c r="B38" s="168">
        <v>2013</v>
      </c>
      <c r="C38" s="54" t="s">
        <v>29</v>
      </c>
      <c r="D38" s="54" t="s">
        <v>30</v>
      </c>
      <c r="E38" s="168" t="s">
        <v>16</v>
      </c>
      <c r="F38" s="54" t="s">
        <v>21</v>
      </c>
      <c r="G38" s="54" t="s">
        <v>6</v>
      </c>
      <c r="H38" s="57" t="s">
        <v>31</v>
      </c>
      <c r="I38" s="57" t="s">
        <v>32</v>
      </c>
    </row>
    <row r="39" spans="1:14" ht="12.75" customHeight="1">
      <c r="A39" s="43" t="s">
        <v>113</v>
      </c>
      <c r="B39" s="17">
        <v>67334.18303821</v>
      </c>
      <c r="C39" s="17">
        <v>70960.51887791</v>
      </c>
      <c r="D39" s="17">
        <v>72616.28608742</v>
      </c>
      <c r="E39" s="17">
        <v>82534.65401928</v>
      </c>
      <c r="F39" s="17">
        <v>81199.15442844</v>
      </c>
      <c r="G39" s="17">
        <v>85054.50241448</v>
      </c>
      <c r="H39" s="16">
        <f>G39/F39-1</f>
        <v>0.0474801494323156</v>
      </c>
      <c r="I39" s="16">
        <f>G39/E39-1</f>
        <v>0.03053079249125301</v>
      </c>
      <c r="K39" s="124"/>
      <c r="L39" s="124"/>
      <c r="M39" s="124"/>
      <c r="N39" s="124"/>
    </row>
    <row r="40" spans="1:17" ht="12.75" customHeight="1">
      <c r="A40" s="61" t="s">
        <v>114</v>
      </c>
      <c r="B40" s="33">
        <v>30229.96764498</v>
      </c>
      <c r="C40" s="33">
        <v>31953.59944087</v>
      </c>
      <c r="D40" s="33">
        <v>32313.57967425</v>
      </c>
      <c r="E40" s="33">
        <v>37501.24031672</v>
      </c>
      <c r="F40" s="33">
        <v>34587.0043819</v>
      </c>
      <c r="G40" s="33">
        <v>34708.72898877</v>
      </c>
      <c r="H40" s="16">
        <f aca="true" t="shared" si="0" ref="H40:H53">G40/F40-1</f>
        <v>0.0035193740841488186</v>
      </c>
      <c r="I40" s="16">
        <f aca="true" t="shared" si="1" ref="I40:I53">G40/E40-1</f>
        <v>-0.07446450582342345</v>
      </c>
      <c r="K40" s="124"/>
      <c r="L40" s="124"/>
      <c r="M40" s="124"/>
      <c r="N40" s="124"/>
      <c r="O40" s="124"/>
      <c r="P40" s="124"/>
      <c r="Q40" s="124"/>
    </row>
    <row r="41" spans="1:14" ht="12.75" customHeight="1">
      <c r="A41" s="61" t="s">
        <v>115</v>
      </c>
      <c r="B41" s="33">
        <v>28351.134507650004</v>
      </c>
      <c r="C41" s="33">
        <v>30358.93279436</v>
      </c>
      <c r="D41" s="33">
        <v>31174.98530516</v>
      </c>
      <c r="E41" s="33">
        <v>34615.594705899995</v>
      </c>
      <c r="F41" s="33">
        <v>35863.35694979</v>
      </c>
      <c r="G41" s="33">
        <v>38842.51858383</v>
      </c>
      <c r="H41" s="16">
        <f t="shared" si="0"/>
        <v>0.08306979288667637</v>
      </c>
      <c r="I41" s="16">
        <f t="shared" si="1"/>
        <v>0.12211039312895466</v>
      </c>
      <c r="K41" s="124"/>
      <c r="L41" s="124"/>
      <c r="M41" s="124"/>
      <c r="N41" s="124"/>
    </row>
    <row r="42" spans="1:14" ht="12.75" customHeight="1">
      <c r="A42" s="61" t="s">
        <v>116</v>
      </c>
      <c r="B42" s="33">
        <v>6033.29587517</v>
      </c>
      <c r="C42" s="33">
        <v>5272.53909405</v>
      </c>
      <c r="D42" s="33">
        <v>5646.225198300001</v>
      </c>
      <c r="E42" s="33">
        <v>6252.77739328</v>
      </c>
      <c r="F42" s="33">
        <v>5893.1441910700005</v>
      </c>
      <c r="G42" s="33">
        <v>6585.19759285</v>
      </c>
      <c r="H42" s="16">
        <f t="shared" si="0"/>
        <v>0.11743364481539098</v>
      </c>
      <c r="I42" s="16">
        <f t="shared" si="1"/>
        <v>0.05316360693205846</v>
      </c>
      <c r="K42" s="124"/>
      <c r="L42" s="124"/>
      <c r="M42" s="124"/>
      <c r="N42" s="124"/>
    </row>
    <row r="43" spans="1:14" ht="12.75" customHeight="1">
      <c r="A43" s="61" t="s">
        <v>117</v>
      </c>
      <c r="B43" s="33">
        <v>2719.7850104100003</v>
      </c>
      <c r="C43" s="33">
        <v>3375.4475486300007</v>
      </c>
      <c r="D43" s="33">
        <v>3481.4959097099995</v>
      </c>
      <c r="E43" s="33">
        <v>4165.04160338</v>
      </c>
      <c r="F43" s="33">
        <v>4855.64890568</v>
      </c>
      <c r="G43" s="33">
        <v>4918.05724903</v>
      </c>
      <c r="H43" s="16">
        <f t="shared" si="0"/>
        <v>0.012852729792097728</v>
      </c>
      <c r="I43" s="16">
        <f t="shared" si="1"/>
        <v>0.18079426746635985</v>
      </c>
      <c r="K43" s="124"/>
      <c r="L43" s="124"/>
      <c r="M43" s="124"/>
      <c r="N43" s="124"/>
    </row>
    <row r="44" spans="1:14" ht="12.75" customHeight="1">
      <c r="A44" s="62" t="s">
        <v>118</v>
      </c>
      <c r="B44" s="17">
        <v>34485.862418690005</v>
      </c>
      <c r="C44" s="17">
        <v>33741.51284733</v>
      </c>
      <c r="D44" s="17">
        <v>35189.094621430006</v>
      </c>
      <c r="E44" s="17">
        <v>36033.658588289996</v>
      </c>
      <c r="F44" s="17">
        <v>31746.750922990002</v>
      </c>
      <c r="G44" s="17">
        <v>33369.22049327</v>
      </c>
      <c r="H44" s="16">
        <f t="shared" si="0"/>
        <v>0.05110663369034896</v>
      </c>
      <c r="I44" s="16">
        <f t="shared" si="1"/>
        <v>-0.07394303546756342</v>
      </c>
      <c r="K44" s="124"/>
      <c r="L44" s="124"/>
      <c r="M44" s="124"/>
      <c r="N44" s="124"/>
    </row>
    <row r="45" spans="1:14" ht="12.75" customHeight="1">
      <c r="A45" s="61" t="s">
        <v>114</v>
      </c>
      <c r="B45" s="33">
        <v>14289.970681599998</v>
      </c>
      <c r="C45" s="33">
        <v>13996.638829900001</v>
      </c>
      <c r="D45" s="33">
        <v>14971.83068796</v>
      </c>
      <c r="E45" s="33">
        <v>16204.947857129999</v>
      </c>
      <c r="F45" s="33">
        <v>11734.13543777</v>
      </c>
      <c r="G45" s="33">
        <v>12069.224</v>
      </c>
      <c r="H45" s="16">
        <f t="shared" si="0"/>
        <v>0.028556732109245253</v>
      </c>
      <c r="I45" s="16">
        <f t="shared" si="1"/>
        <v>-0.25521364792977874</v>
      </c>
      <c r="K45" s="124"/>
      <c r="L45" s="124"/>
      <c r="M45" s="124"/>
      <c r="N45" s="4"/>
    </row>
    <row r="46" spans="1:14" ht="12.75" customHeight="1">
      <c r="A46" s="61" t="s">
        <v>115</v>
      </c>
      <c r="B46" s="33">
        <v>14521.07696716</v>
      </c>
      <c r="C46" s="33">
        <v>14720.74322631</v>
      </c>
      <c r="D46" s="33">
        <v>14937.72005095</v>
      </c>
      <c r="E46" s="33">
        <v>14001.55295276</v>
      </c>
      <c r="F46" s="33">
        <v>14460.056845889998</v>
      </c>
      <c r="G46" s="33">
        <v>14991.8725347</v>
      </c>
      <c r="H46" s="16">
        <f t="shared" si="0"/>
        <v>0.036778257131206304</v>
      </c>
      <c r="I46" s="16">
        <f t="shared" si="1"/>
        <v>0.07072926733779106</v>
      </c>
      <c r="K46" s="124"/>
      <c r="L46" s="124"/>
      <c r="M46" s="124"/>
      <c r="N46" s="4"/>
    </row>
    <row r="47" spans="1:14" ht="12.75" customHeight="1">
      <c r="A47" s="61" t="s">
        <v>116</v>
      </c>
      <c r="B47" s="33">
        <v>5263.489885770001</v>
      </c>
      <c r="C47" s="33">
        <v>4668.92659432</v>
      </c>
      <c r="D47" s="33">
        <v>4894.7743409899995</v>
      </c>
      <c r="E47" s="33">
        <v>5490.10313239</v>
      </c>
      <c r="F47" s="33">
        <v>5127.404942400001</v>
      </c>
      <c r="G47" s="33">
        <v>5876.20651237</v>
      </c>
      <c r="H47" s="16">
        <f t="shared" si="0"/>
        <v>0.14603909353402944</v>
      </c>
      <c r="I47" s="16">
        <f t="shared" si="1"/>
        <v>0.07032716338279776</v>
      </c>
      <c r="K47" s="124"/>
      <c r="L47" s="124"/>
      <c r="M47" s="124"/>
      <c r="N47" s="4"/>
    </row>
    <row r="48" spans="1:14" ht="12.75" customHeight="1">
      <c r="A48" s="61" t="s">
        <v>117</v>
      </c>
      <c r="B48" s="33">
        <v>411.32488416</v>
      </c>
      <c r="C48" s="33">
        <v>355.2041968</v>
      </c>
      <c r="D48" s="33">
        <v>384.76954152999997</v>
      </c>
      <c r="E48" s="33">
        <v>337.05464601</v>
      </c>
      <c r="F48" s="33">
        <v>425.15369692999997</v>
      </c>
      <c r="G48" s="33">
        <v>431.91717581</v>
      </c>
      <c r="H48" s="16">
        <f t="shared" si="0"/>
        <v>0.01590831487257094</v>
      </c>
      <c r="I48" s="16">
        <f t="shared" si="1"/>
        <v>0.28144554873510197</v>
      </c>
      <c r="K48" s="124"/>
      <c r="L48" s="124"/>
      <c r="M48" s="124"/>
      <c r="N48" s="4"/>
    </row>
    <row r="49" spans="1:13" ht="12.75" customHeight="1">
      <c r="A49" s="62" t="s">
        <v>119</v>
      </c>
      <c r="B49" s="45">
        <f>+B39-B44</f>
        <v>32848.32061952</v>
      </c>
      <c r="C49" s="45">
        <v>37219.00603058</v>
      </c>
      <c r="D49" s="45">
        <v>37427.19146598999</v>
      </c>
      <c r="E49" s="45">
        <f>+E39-E44</f>
        <v>46500.995430990006</v>
      </c>
      <c r="F49" s="45">
        <f>+F39-F44</f>
        <v>49452.40350545</v>
      </c>
      <c r="G49" s="45">
        <f>+G39-G44</f>
        <v>51685.28192121</v>
      </c>
      <c r="H49" s="16">
        <f t="shared" si="0"/>
        <v>0.045152070627141994</v>
      </c>
      <c r="I49" s="16">
        <f t="shared" si="1"/>
        <v>0.1114876454185536</v>
      </c>
      <c r="K49" s="149"/>
      <c r="L49" s="149"/>
      <c r="M49" s="124"/>
    </row>
    <row r="50" spans="1:14" ht="12.75" customHeight="1">
      <c r="A50" s="61" t="s">
        <v>114</v>
      </c>
      <c r="B50" s="33">
        <f>+B40-B45</f>
        <v>15939.996963380001</v>
      </c>
      <c r="C50" s="33">
        <v>17956.960610969996</v>
      </c>
      <c r="D50" s="33">
        <v>17341.748986289997</v>
      </c>
      <c r="E50" s="33">
        <f>+E40-E45</f>
        <v>21296.292459590004</v>
      </c>
      <c r="F50" s="33">
        <f>+F40-F45</f>
        <v>22852.868944129998</v>
      </c>
      <c r="G50" s="33">
        <f>+G40-G45</f>
        <v>22639.50498877</v>
      </c>
      <c r="H50" s="16">
        <f t="shared" si="0"/>
        <v>-0.009336418805079738</v>
      </c>
      <c r="I50" s="16">
        <f t="shared" si="1"/>
        <v>0.06307259968977053</v>
      </c>
      <c r="K50" s="128"/>
      <c r="L50" s="128"/>
      <c r="M50" s="124"/>
      <c r="N50" s="128"/>
    </row>
    <row r="51" spans="1:14" ht="12.75" customHeight="1">
      <c r="A51" s="61" t="s">
        <v>115</v>
      </c>
      <c r="B51" s="33">
        <f>+B41-B46</f>
        <v>13830.057540490005</v>
      </c>
      <c r="C51" s="33">
        <v>15638.18956805</v>
      </c>
      <c r="D51" s="33">
        <v>16237.26525421</v>
      </c>
      <c r="E51" s="33">
        <f>+E41-E46</f>
        <v>20614.041753139994</v>
      </c>
      <c r="F51" s="33">
        <f>+F41-F46</f>
        <v>21403.300103900005</v>
      </c>
      <c r="G51" s="33">
        <f>+G41-G46</f>
        <v>23850.646049130002</v>
      </c>
      <c r="H51" s="16">
        <f t="shared" si="0"/>
        <v>0.11434432696591745</v>
      </c>
      <c r="I51" s="16">
        <f t="shared" si="1"/>
        <v>0.15700968954799932</v>
      </c>
      <c r="J51" s="75"/>
      <c r="K51" s="122"/>
      <c r="L51" s="122"/>
      <c r="M51" s="122"/>
      <c r="N51" s="122"/>
    </row>
    <row r="52" spans="1:14" ht="12.75" customHeight="1">
      <c r="A52" s="61" t="s">
        <v>116</v>
      </c>
      <c r="B52" s="33">
        <f>+B42-B47</f>
        <v>769.8059893999989</v>
      </c>
      <c r="C52" s="33">
        <v>603.6124997300003</v>
      </c>
      <c r="D52" s="33">
        <v>751.4508573100011</v>
      </c>
      <c r="E52" s="33">
        <f>+E42-E47</f>
        <v>762.6742608900004</v>
      </c>
      <c r="F52" s="33">
        <f>+F42-F47</f>
        <v>765.7392486699991</v>
      </c>
      <c r="G52" s="33">
        <f>+G42-G47</f>
        <v>708.9910804799993</v>
      </c>
      <c r="H52" s="16">
        <f t="shared" si="0"/>
        <v>-0.07410899766280088</v>
      </c>
      <c r="I52" s="16">
        <f t="shared" si="1"/>
        <v>-0.07038808461603996</v>
      </c>
      <c r="J52" s="75"/>
      <c r="K52" s="122"/>
      <c r="L52" s="122"/>
      <c r="M52" s="122"/>
      <c r="N52" s="122"/>
    </row>
    <row r="53" spans="1:14" ht="12.75" customHeight="1">
      <c r="A53" s="61" t="s">
        <v>117</v>
      </c>
      <c r="B53" s="33">
        <f>+B43-B48</f>
        <v>2308.46012625</v>
      </c>
      <c r="C53" s="33">
        <v>3020.243351830001</v>
      </c>
      <c r="D53" s="33">
        <v>3096.7263681799996</v>
      </c>
      <c r="E53" s="33">
        <f>+E43-E48</f>
        <v>3827.9869573700003</v>
      </c>
      <c r="F53" s="33">
        <f>+F43-F48</f>
        <v>4430.4952087500005</v>
      </c>
      <c r="G53" s="33">
        <f>+G43-G48</f>
        <v>4486.14007322</v>
      </c>
      <c r="H53" s="16">
        <f t="shared" si="0"/>
        <v>0.012559513518963783</v>
      </c>
      <c r="I53" s="16">
        <f t="shared" si="1"/>
        <v>0.1719319117801228</v>
      </c>
      <c r="J53" s="75"/>
      <c r="K53" s="122"/>
      <c r="L53" s="122"/>
      <c r="M53" s="122"/>
      <c r="N53" s="122"/>
    </row>
    <row r="54" spans="1:14" ht="12.75" customHeight="1">
      <c r="A54" s="61"/>
      <c r="B54" s="33"/>
      <c r="C54" s="33"/>
      <c r="D54" s="33"/>
      <c r="E54" s="33"/>
      <c r="F54" s="33"/>
      <c r="G54" s="33"/>
      <c r="H54" s="33"/>
      <c r="I54" s="15"/>
      <c r="J54" s="15"/>
      <c r="K54" s="124"/>
      <c r="L54" s="124"/>
      <c r="M54" s="124"/>
      <c r="N54" s="124"/>
    </row>
    <row r="55" spans="1:14" ht="12.75" customHeight="1">
      <c r="A55" s="79"/>
      <c r="B55" s="77"/>
      <c r="C55" s="77"/>
      <c r="D55" s="77"/>
      <c r="E55" s="77"/>
      <c r="F55" s="77"/>
      <c r="G55" s="77"/>
      <c r="H55" s="77"/>
      <c r="I55" s="79"/>
      <c r="K55" s="123"/>
      <c r="L55" s="123"/>
      <c r="M55" s="122"/>
      <c r="N55" s="4"/>
    </row>
    <row r="56" spans="1:14" ht="12.75" customHeight="1">
      <c r="A56" s="79"/>
      <c r="B56" s="77"/>
      <c r="C56" s="77"/>
      <c r="D56" s="77"/>
      <c r="E56" s="77"/>
      <c r="F56" s="77"/>
      <c r="G56" s="77"/>
      <c r="H56" s="77"/>
      <c r="I56" s="79"/>
      <c r="K56" s="123"/>
      <c r="L56" s="123"/>
      <c r="M56" s="122"/>
      <c r="N56" s="4"/>
    </row>
    <row r="57" spans="1:14" ht="15.75" customHeight="1">
      <c r="A57" s="42" t="s">
        <v>120</v>
      </c>
      <c r="B57" s="1"/>
      <c r="C57" s="14"/>
      <c r="D57" s="14"/>
      <c r="E57" s="14"/>
      <c r="F57" s="14"/>
      <c r="G57" s="14"/>
      <c r="H57" s="14"/>
      <c r="I57" s="2"/>
      <c r="K57" s="123"/>
      <c r="L57" s="123"/>
      <c r="M57" s="122"/>
      <c r="N57" s="4"/>
    </row>
    <row r="58" spans="1:14" ht="12.75" customHeight="1">
      <c r="A58" s="13" t="s">
        <v>23</v>
      </c>
      <c r="B58" s="13"/>
      <c r="C58" s="13"/>
      <c r="D58" s="13"/>
      <c r="E58" s="13"/>
      <c r="F58" s="13"/>
      <c r="I58" s="2"/>
      <c r="K58" s="123"/>
      <c r="L58" s="123"/>
      <c r="M58" s="122"/>
      <c r="N58" s="4"/>
    </row>
    <row r="59" spans="1:13" s="4" customFormat="1" ht="32.25" customHeight="1">
      <c r="A59" s="58"/>
      <c r="B59" s="168">
        <v>2013</v>
      </c>
      <c r="C59" s="54" t="s">
        <v>29</v>
      </c>
      <c r="D59" s="54" t="s">
        <v>30</v>
      </c>
      <c r="E59" s="168" t="s">
        <v>16</v>
      </c>
      <c r="F59" s="54" t="s">
        <v>21</v>
      </c>
      <c r="G59" s="54" t="s">
        <v>6</v>
      </c>
      <c r="H59" s="57" t="s">
        <v>31</v>
      </c>
      <c r="I59" s="57" t="s">
        <v>32</v>
      </c>
      <c r="J59" s="66"/>
      <c r="K59" s="123"/>
      <c r="L59" s="123"/>
      <c r="M59" s="122"/>
    </row>
    <row r="60" spans="1:14" ht="12.75" customHeight="1">
      <c r="A60" s="43" t="s">
        <v>121</v>
      </c>
      <c r="B60" s="17">
        <v>53961.59959505</v>
      </c>
      <c r="C60" s="17">
        <v>65024.21886112001</v>
      </c>
      <c r="D60" s="17">
        <v>66760.34834247999</v>
      </c>
      <c r="E60" s="17">
        <v>78756.32171563999</v>
      </c>
      <c r="F60" s="17">
        <v>85816.98726888999</v>
      </c>
      <c r="G60" s="17">
        <v>88673.89738999</v>
      </c>
      <c r="H60" s="16">
        <f>G60/F60-1</f>
        <v>0.03329072963314905</v>
      </c>
      <c r="I60" s="16">
        <f>G60/E60-1</f>
        <v>0.12592735996684445</v>
      </c>
      <c r="J60" s="76"/>
      <c r="K60" s="4"/>
      <c r="L60" s="4"/>
      <c r="M60" s="122"/>
      <c r="N60" s="4"/>
    </row>
    <row r="61" spans="1:14" ht="12.75" customHeight="1">
      <c r="A61" s="61" t="s">
        <v>114</v>
      </c>
      <c r="B61" s="33">
        <v>35589.497712669996</v>
      </c>
      <c r="C61" s="33">
        <v>44191.86017137</v>
      </c>
      <c r="D61" s="33">
        <v>45418.76046872</v>
      </c>
      <c r="E61" s="33">
        <v>53137.92552443</v>
      </c>
      <c r="F61" s="33">
        <v>60610.99604055</v>
      </c>
      <c r="G61" s="33">
        <v>62567.23211118</v>
      </c>
      <c r="H61" s="16">
        <f aca="true" t="shared" si="2" ref="H61:H71">G61/F61-1</f>
        <v>0.032275266839720596</v>
      </c>
      <c r="I61" s="16">
        <f aca="true" t="shared" si="3" ref="I61:I71">G61/E61-1</f>
        <v>0.17744965565911874</v>
      </c>
      <c r="J61" s="76"/>
      <c r="M61" s="122"/>
      <c r="N61" s="4"/>
    </row>
    <row r="62" spans="1:14" ht="12.75" customHeight="1">
      <c r="A62" s="61" t="s">
        <v>115</v>
      </c>
      <c r="B62" s="33">
        <v>18300.016493670002</v>
      </c>
      <c r="C62" s="33">
        <v>20494.45838389</v>
      </c>
      <c r="D62" s="33">
        <v>20952.82025891</v>
      </c>
      <c r="E62" s="33">
        <v>25106.657938070002</v>
      </c>
      <c r="F62" s="33">
        <v>24660.962239149998</v>
      </c>
      <c r="G62" s="33">
        <v>25552.542879769997</v>
      </c>
      <c r="H62" s="16">
        <f t="shared" si="2"/>
        <v>0.03615352199050004</v>
      </c>
      <c r="I62" s="16">
        <f t="shared" si="3"/>
        <v>0.017759629449680236</v>
      </c>
      <c r="J62" s="76"/>
      <c r="M62" s="122"/>
      <c r="N62" s="4"/>
    </row>
    <row r="63" spans="1:14" ht="12.75" customHeight="1">
      <c r="A63" s="61" t="s">
        <v>117</v>
      </c>
      <c r="B63" s="33">
        <v>72.08538871</v>
      </c>
      <c r="C63" s="33">
        <v>337.90030586</v>
      </c>
      <c r="D63" s="33">
        <v>388.76761485000003</v>
      </c>
      <c r="E63" s="33">
        <v>511.7382531399999</v>
      </c>
      <c r="F63" s="33">
        <v>545.02898919</v>
      </c>
      <c r="G63" s="33">
        <v>554.12239904</v>
      </c>
      <c r="H63" s="16">
        <f t="shared" si="2"/>
        <v>0.016684268232253663</v>
      </c>
      <c r="I63" s="16">
        <f t="shared" si="3"/>
        <v>0.08282387654222267</v>
      </c>
      <c r="J63" s="76"/>
      <c r="M63" s="122"/>
      <c r="N63" s="4"/>
    </row>
    <row r="64" spans="1:14" ht="12.75" customHeight="1">
      <c r="A64" s="62" t="s">
        <v>118</v>
      </c>
      <c r="B64" s="17">
        <v>25037.123758519996</v>
      </c>
      <c r="C64" s="17">
        <v>31450.77250372</v>
      </c>
      <c r="D64" s="17">
        <v>31929.313897440003</v>
      </c>
      <c r="E64" s="17">
        <v>33363.15788411</v>
      </c>
      <c r="F64" s="17">
        <v>41851.50503862</v>
      </c>
      <c r="G64" s="17">
        <v>41915.91969222</v>
      </c>
      <c r="H64" s="16">
        <f t="shared" si="2"/>
        <v>0.001539123946451948</v>
      </c>
      <c r="I64" s="16">
        <f t="shared" si="3"/>
        <v>0.2563534854170222</v>
      </c>
      <c r="J64" s="76"/>
      <c r="M64" s="122"/>
      <c r="N64" s="4"/>
    </row>
    <row r="65" spans="1:14" ht="12.75" customHeight="1">
      <c r="A65" s="61" t="s">
        <v>114</v>
      </c>
      <c r="B65" s="33">
        <v>15783.563455059999</v>
      </c>
      <c r="C65" s="33">
        <v>20629.71886399</v>
      </c>
      <c r="D65" s="33">
        <v>21010.9599945</v>
      </c>
      <c r="E65" s="33">
        <v>21916.231668760007</v>
      </c>
      <c r="F65" s="33">
        <v>30496.48192827</v>
      </c>
      <c r="G65" s="33">
        <v>30522.023723579998</v>
      </c>
      <c r="H65" s="16">
        <f t="shared" si="2"/>
        <v>0.0008375325183433979</v>
      </c>
      <c r="I65" s="16">
        <f t="shared" si="3"/>
        <v>0.3926675071192518</v>
      </c>
      <c r="J65" s="76"/>
      <c r="K65" s="12"/>
      <c r="L65" s="12"/>
      <c r="M65" s="122"/>
      <c r="N65" s="4"/>
    </row>
    <row r="66" spans="1:14" ht="12.75" customHeight="1">
      <c r="A66" s="61" t="s">
        <v>115</v>
      </c>
      <c r="B66" s="33">
        <v>9248.53188656</v>
      </c>
      <c r="C66" s="33">
        <v>10665.92015158</v>
      </c>
      <c r="D66" s="33">
        <v>10763.743892319999</v>
      </c>
      <c r="E66" s="33">
        <v>11289.14837355</v>
      </c>
      <c r="F66" s="33">
        <v>11193.727821420003</v>
      </c>
      <c r="G66" s="33">
        <v>11228.338047970003</v>
      </c>
      <c r="H66" s="16">
        <f t="shared" si="2"/>
        <v>0.003091930329391257</v>
      </c>
      <c r="I66" s="16">
        <f t="shared" si="3"/>
        <v>-0.005386617623210133</v>
      </c>
      <c r="J66" s="76"/>
      <c r="K66" s="12"/>
      <c r="L66" s="12"/>
      <c r="M66" s="122"/>
      <c r="N66" s="4"/>
    </row>
    <row r="67" spans="1:13" ht="12.75" customHeight="1">
      <c r="A67" s="61" t="s">
        <v>117</v>
      </c>
      <c r="B67" s="33">
        <v>5.0284169</v>
      </c>
      <c r="C67" s="33">
        <v>155.13348814999998</v>
      </c>
      <c r="D67" s="33">
        <v>154.61001062</v>
      </c>
      <c r="E67" s="33">
        <v>157.7778418</v>
      </c>
      <c r="F67" s="33">
        <v>161.29528893</v>
      </c>
      <c r="G67" s="33">
        <v>165.55792067</v>
      </c>
      <c r="H67" s="16">
        <f t="shared" si="2"/>
        <v>0.026427503049081036</v>
      </c>
      <c r="I67" s="16">
        <f t="shared" si="3"/>
        <v>0.049310339026325645</v>
      </c>
      <c r="J67" s="76"/>
      <c r="K67" s="133"/>
      <c r="M67" s="122"/>
    </row>
    <row r="68" spans="1:13" ht="12.75" customHeight="1">
      <c r="A68" s="62" t="s">
        <v>119</v>
      </c>
      <c r="B68" s="17">
        <f>+B60-B64</f>
        <v>28924.475836530004</v>
      </c>
      <c r="C68" s="17">
        <v>33573.44635740001</v>
      </c>
      <c r="D68" s="17">
        <v>34831.034445039986</v>
      </c>
      <c r="E68" s="17">
        <f>+E60-E64</f>
        <v>45393.16383152999</v>
      </c>
      <c r="F68" s="17">
        <f>+F60-F64</f>
        <v>43965.48223026999</v>
      </c>
      <c r="G68" s="17">
        <f>+G60-G64</f>
        <v>46757.97769777</v>
      </c>
      <c r="H68" s="16">
        <f t="shared" si="2"/>
        <v>0.06351563376182856</v>
      </c>
      <c r="I68" s="16">
        <f t="shared" si="3"/>
        <v>0.030066506738885</v>
      </c>
      <c r="J68" s="76"/>
      <c r="K68" s="12"/>
      <c r="L68" s="12"/>
      <c r="M68" s="122"/>
    </row>
    <row r="69" spans="1:15" ht="12.75" customHeight="1">
      <c r="A69" s="61" t="s">
        <v>114</v>
      </c>
      <c r="B69" s="33">
        <f>+B61-B65</f>
        <v>19805.934257609995</v>
      </c>
      <c r="C69" s="33">
        <v>23562.141307379996</v>
      </c>
      <c r="D69" s="33">
        <v>24407.80047422</v>
      </c>
      <c r="E69" s="33">
        <f>+E61-E65</f>
        <v>31221.693855669993</v>
      </c>
      <c r="F69" s="33">
        <f>+F61-F65</f>
        <v>30114.51411228</v>
      </c>
      <c r="G69" s="33">
        <f>+G61-G65</f>
        <v>32045.2083876</v>
      </c>
      <c r="H69" s="16">
        <f t="shared" si="2"/>
        <v>0.064111752496538</v>
      </c>
      <c r="I69" s="16">
        <f t="shared" si="3"/>
        <v>0.02637635663641147</v>
      </c>
      <c r="J69" s="76"/>
      <c r="K69" s="12"/>
      <c r="L69" s="12"/>
      <c r="M69" s="122"/>
      <c r="N69" s="12"/>
      <c r="O69" s="12"/>
    </row>
    <row r="70" spans="1:15" ht="12.75" customHeight="1">
      <c r="A70" s="61" t="s">
        <v>115</v>
      </c>
      <c r="B70" s="33">
        <f>+B62-B66</f>
        <v>9051.484607110002</v>
      </c>
      <c r="C70" s="33">
        <v>9828.53823231</v>
      </c>
      <c r="D70" s="33">
        <v>10189.076366590001</v>
      </c>
      <c r="E70" s="33">
        <f>+E62-E66</f>
        <v>13817.509564520002</v>
      </c>
      <c r="F70" s="33">
        <f>+F62-F66</f>
        <v>13467.234417729995</v>
      </c>
      <c r="G70" s="33">
        <f>+G62-G66</f>
        <v>14324.204831799994</v>
      </c>
      <c r="H70" s="16">
        <f t="shared" si="2"/>
        <v>0.06363373410518292</v>
      </c>
      <c r="I70" s="16">
        <f t="shared" si="3"/>
        <v>0.03667052046636998</v>
      </c>
      <c r="J70" s="76"/>
      <c r="K70" s="12"/>
      <c r="L70" s="12"/>
      <c r="M70" s="122"/>
      <c r="N70" s="12"/>
      <c r="O70" s="12"/>
    </row>
    <row r="71" spans="1:15" ht="12.75" customHeight="1">
      <c r="A71" s="61" t="s">
        <v>117</v>
      </c>
      <c r="B71" s="33">
        <f>+B63-B67</f>
        <v>67.05697181000001</v>
      </c>
      <c r="C71" s="33">
        <v>182.76681771000003</v>
      </c>
      <c r="D71" s="33">
        <v>234.15760423000003</v>
      </c>
      <c r="E71" s="33">
        <f>+E63-E67</f>
        <v>353.96041133999995</v>
      </c>
      <c r="F71" s="33">
        <f>+F63-F67</f>
        <v>383.73370026</v>
      </c>
      <c r="G71" s="33">
        <f>+G63-G67</f>
        <v>388.56447837</v>
      </c>
      <c r="H71" s="16">
        <f t="shared" si="2"/>
        <v>0.012588881577841438</v>
      </c>
      <c r="I71" s="16">
        <f t="shared" si="3"/>
        <v>0.09776253479590635</v>
      </c>
      <c r="J71" s="76"/>
      <c r="K71" s="12"/>
      <c r="L71" s="12"/>
      <c r="M71" s="122"/>
      <c r="N71" s="12"/>
      <c r="O71" s="12"/>
    </row>
    <row r="72" spans="2:15" ht="12" customHeight="1">
      <c r="B72" s="12"/>
      <c r="C72" s="12"/>
      <c r="D72" s="12"/>
      <c r="E72" s="12"/>
      <c r="F72" s="16"/>
      <c r="G72" s="16"/>
      <c r="H72" s="114"/>
      <c r="I72" s="79"/>
      <c r="J72"/>
      <c r="K72" s="12"/>
      <c r="L72" s="12"/>
      <c r="M72" s="122"/>
      <c r="N72" s="12"/>
      <c r="O72" s="12"/>
    </row>
    <row r="73" spans="2:15" ht="11.25">
      <c r="B73" s="33"/>
      <c r="C73" s="33"/>
      <c r="I73" s="17"/>
      <c r="K73" s="12"/>
      <c r="L73" s="12"/>
      <c r="M73" s="122"/>
      <c r="N73" s="12"/>
      <c r="O73" s="12"/>
    </row>
    <row r="74" spans="2:15" ht="11.25">
      <c r="B74" s="17"/>
      <c r="C74" s="17"/>
      <c r="I74" s="33"/>
      <c r="K74" s="12"/>
      <c r="L74" s="12"/>
      <c r="M74" s="122"/>
      <c r="N74" s="12"/>
      <c r="O74" s="12"/>
    </row>
    <row r="75" spans="2:15" ht="11.25">
      <c r="B75" s="33"/>
      <c r="C75" s="33"/>
      <c r="I75" s="33"/>
      <c r="K75" s="12"/>
      <c r="L75" s="12"/>
      <c r="M75" s="122"/>
      <c r="N75" s="12"/>
      <c r="O75" s="12"/>
    </row>
    <row r="76" spans="2:15" ht="11.25">
      <c r="B76" s="33"/>
      <c r="C76" s="33"/>
      <c r="D76" s="33"/>
      <c r="F76" s="33"/>
      <c r="G76" s="33"/>
      <c r="I76" s="33"/>
      <c r="K76" s="12"/>
      <c r="L76" s="12"/>
      <c r="M76" s="12"/>
      <c r="N76" s="12"/>
      <c r="O76" s="12"/>
    </row>
    <row r="77" spans="2:13" ht="11.25">
      <c r="B77" s="33"/>
      <c r="C77" s="33"/>
      <c r="D77" s="33"/>
      <c r="F77" s="33"/>
      <c r="G77" s="33"/>
      <c r="I77" s="17"/>
      <c r="K77" s="133"/>
      <c r="M77" s="12"/>
    </row>
    <row r="78" spans="2:13" ht="11.25">
      <c r="B78" s="65"/>
      <c r="C78" s="65"/>
      <c r="D78" s="65"/>
      <c r="E78" s="65"/>
      <c r="F78" s="65"/>
      <c r="I78" s="33"/>
      <c r="K78" s="133"/>
      <c r="M78" s="12"/>
    </row>
    <row r="79" spans="3:11" ht="12.75">
      <c r="C79" s="12"/>
      <c r="D79" s="12"/>
      <c r="E79" s="12"/>
      <c r="F79" s="12"/>
      <c r="K79" s="133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ktoguzzakov</cp:lastModifiedBy>
  <cp:lastPrinted>2015-06-09T02:49:37Z</cp:lastPrinted>
  <dcterms:created xsi:type="dcterms:W3CDTF">2008-11-05T07:26:31Z</dcterms:created>
  <dcterms:modified xsi:type="dcterms:W3CDTF">2015-07-13T02:31:59Z</dcterms:modified>
  <cp:category/>
  <cp:version/>
  <cp:contentType/>
  <cp:contentStatus/>
</cp:coreProperties>
</file>