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<sst xmlns="http://schemas.openxmlformats.org/spreadsheetml/2006/main" count="468" uniqueCount="111">
  <si>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</si>
  <si>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</si>
  <si>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</si>
  <si>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</si>
  <si>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</si>
  <si>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</si>
  <si>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</si>
  <si>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</si>
  <si>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</si>
  <si>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</si>
  <si>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</si>
  <si>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</si>
  <si>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</si>
  <si>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</si>
  <si>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</si>
  <si>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</si>
  <si>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</si>
  <si>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</si>
  <si>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</si>
  <si>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</si>
  <si>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</si>
  <si>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</si>
  <si>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</si>
  <si>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</si>
  <si>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</si>
  <si>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</si>
  <si>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</si>
  <si>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</si>
  <si>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</si>
  <si>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</si>
  <si>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</si>
  <si>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</si>
  <si>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</si>
  <si>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</si>
  <si>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</si>
  <si>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</si>
  <si>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</si>
  <si>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</si>
  <si>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</si>
  <si>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</si>
  <si>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</si>
  <si>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</si>
  <si>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</si>
  <si>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</si>
  <si>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</si>
  <si>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</si>
  <si>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</si>
  <si>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</si>
  <si>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</si>
  <si>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</si>
  <si>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</si>
  <si>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</si>
  <si>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</si>
  <si>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</si>
  <si>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</si>
  <si>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</si>
  <si>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</si>
  <si>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</si>
  <si>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</si>
  <si>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</si>
  <si>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</si>
  <si>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</si>
  <si>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</si>
  <si>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</si>
  <si>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</si>
  <si>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</si>
  <si>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</si>
  <si>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</si>
  <si>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</si>
  <si>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</si>
  <si>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</si>
  <si>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</si>
  <si>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</si>
  <si>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</si>
  <si>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</si>
  <si>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</si>
  <si>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</si>
  <si>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</si>
  <si>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</si>
  <si>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</si>
  <si>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</si>
  <si>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</si>
  <si>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</si>
  <si>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</si>
  <si>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</si>
  <si>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</si>
  <si>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</si>
  <si>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</si>
  <si>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</si>
  <si>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</si>
  <si>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</si>
  <si>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</si>
  <si>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</si>
  <si>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</si>
  <si>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</si>
  <si>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</si>
  <si>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</si>
  <si>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</si>
  <si>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</si>
  <si>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</si>
  <si>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</si>
  <si>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</si>
  <si>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</si>
  <si>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</si>
  <si>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</si>
  <si>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</si>
  <si>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янв.-ноя.09</t>
  </si>
  <si>
    <t>Депозиты - всего*</t>
  </si>
  <si>
    <t>* - значительный отток депозитов в 2010 году произошел за счет снятия средств в иностранной валюте с депозитного счета  в ОАО АзияУниверсалБанк" юридическим лицом-нерезидентом в апреле 2010г.</t>
  </si>
  <si>
    <t>Декабрь 2010</t>
  </si>
  <si>
    <t>2010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</si>
</sst>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92846"/>
        <c:axId val="47909023"/>
      </c:lineChart>
      <c:catAx>
        <c:axId val="276928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9023"/>
        <c:crosses val="autoZero"/>
        <c:auto val="0"/>
        <c:lblOffset val="100"/>
        <c:tickLblSkip val="1"/>
        <c:noMultiLvlLbl val="0"/>
      </c:catAx>
      <c:valAx>
        <c:axId val="479090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28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514546"/>
        <c:axId val="2419545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6432540"/>
        <c:axId val="13675133"/>
      </c:lineChart>
      <c:catAx>
        <c:axId val="325145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95459"/>
        <c:crosses val="autoZero"/>
        <c:auto val="0"/>
        <c:lblOffset val="100"/>
        <c:tickLblSkip val="5"/>
        <c:noMultiLvlLbl val="0"/>
      </c:catAx>
      <c:valAx>
        <c:axId val="2419545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4546"/>
        <c:crossesAt val="1"/>
        <c:crossBetween val="between"/>
        <c:dispUnits/>
        <c:majorUnit val="2000"/>
        <c:minorUnit val="100"/>
      </c:valAx>
      <c:catAx>
        <c:axId val="16432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3675133"/>
        <c:crossesAt val="39"/>
        <c:auto val="0"/>
        <c:lblOffset val="100"/>
        <c:tickLblSkip val="1"/>
        <c:noMultiLvlLbl val="0"/>
      </c:catAx>
      <c:valAx>
        <c:axId val="1367513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54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967334"/>
        <c:axId val="3394395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67334"/>
        <c:axId val="3394395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60176"/>
        <c:axId val="65106129"/>
      </c:lineChart>
      <c:catAx>
        <c:axId val="55967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3959"/>
        <c:crosses val="autoZero"/>
        <c:auto val="0"/>
        <c:lblOffset val="100"/>
        <c:tickLblSkip val="1"/>
        <c:noMultiLvlLbl val="0"/>
      </c:catAx>
      <c:valAx>
        <c:axId val="3394395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67334"/>
        <c:crossesAt val="1"/>
        <c:crossBetween val="between"/>
        <c:dispUnits/>
        <c:majorUnit val="1"/>
      </c:valAx>
      <c:catAx>
        <c:axId val="37060176"/>
        <c:scaling>
          <c:orientation val="minMax"/>
        </c:scaling>
        <c:axPos val="b"/>
        <c:delete val="1"/>
        <c:majorTickMark val="out"/>
        <c:minorTickMark val="none"/>
        <c:tickLblPos val="nextTo"/>
        <c:crossAx val="65106129"/>
        <c:crosses val="autoZero"/>
        <c:auto val="0"/>
        <c:lblOffset val="100"/>
        <c:tickLblSkip val="1"/>
        <c:noMultiLvlLbl val="0"/>
      </c:catAx>
      <c:valAx>
        <c:axId val="651061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6017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084250"/>
        <c:axId val="3910506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84250"/>
        <c:axId val="39105067"/>
      </c:lineChart>
      <c:catAx>
        <c:axId val="490842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5067"/>
        <c:crosses val="autoZero"/>
        <c:auto val="1"/>
        <c:lblOffset val="100"/>
        <c:tickLblSkip val="1"/>
        <c:noMultiLvlLbl val="0"/>
      </c:catAx>
      <c:valAx>
        <c:axId val="391050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42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528024"/>
        <c:axId val="5542562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28024"/>
        <c:axId val="55425625"/>
      </c:lineChart>
      <c:catAx>
        <c:axId val="285280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80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068578"/>
        <c:axId val="6029061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4588"/>
        <c:axId val="51701293"/>
      </c:line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8578"/>
        <c:crossesAt val="1"/>
        <c:crossBetween val="between"/>
        <c:dispUnits/>
        <c:majorUnit val="400"/>
      </c:valAx>
      <c:catAx>
        <c:axId val="5744588"/>
        <c:scaling>
          <c:orientation val="minMax"/>
        </c:scaling>
        <c:axPos val="b"/>
        <c:delete val="1"/>
        <c:majorTickMark val="out"/>
        <c:minorTickMark val="none"/>
        <c:tickLblPos val="nextTo"/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458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658454"/>
        <c:axId val="270551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658454"/>
        <c:axId val="27055175"/>
      </c:lineChart>
      <c:catAx>
        <c:axId val="626584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584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169984"/>
        <c:axId val="439855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69984"/>
        <c:axId val="43985537"/>
      </c:lineChart>
      <c:catAx>
        <c:axId val="421699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699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325514"/>
        <c:axId val="60587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25514"/>
        <c:axId val="6058715"/>
      </c:lineChart>
      <c:catAx>
        <c:axId val="603255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8715"/>
        <c:crosses val="autoZero"/>
        <c:auto val="1"/>
        <c:lblOffset val="100"/>
        <c:tickLblSkip val="1"/>
        <c:noMultiLvlLbl val="0"/>
      </c:catAx>
      <c:valAx>
        <c:axId val="60587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55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528436"/>
        <c:axId val="209938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528436"/>
        <c:axId val="20993877"/>
      </c:lineChart>
      <c:catAx>
        <c:axId val="545284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284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727166"/>
        <c:axId val="2278244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27166"/>
        <c:axId val="22782447"/>
      </c:lineChart>
      <c:catAx>
        <c:axId val="547271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271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5432"/>
        <c:axId val="33438889"/>
      </c:lineChart>
      <c:catAx>
        <c:axId val="37154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889"/>
        <c:crosses val="autoZero"/>
        <c:auto val="0"/>
        <c:lblOffset val="100"/>
        <c:tickLblSkip val="1"/>
        <c:noMultiLvlLbl val="0"/>
      </c:catAx>
      <c:valAx>
        <c:axId val="3343888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4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743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8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8837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128837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1439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592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9526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4" width="9.75390625" style="20" customWidth="1"/>
    <col min="15" max="15" width="8.25390625" style="20" customWidth="1"/>
    <col min="16" max="18" width="8.375" style="20" bestFit="1" customWidth="1"/>
    <col min="19" max="16384" width="8.00390625" style="20" customWidth="1"/>
  </cols>
  <sheetData>
    <row r="1" spans="1:14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5"/>
      <c r="K1" s="55"/>
      <c r="L1" s="55"/>
      <c r="M1" s="55"/>
      <c r="N1" s="55"/>
    </row>
    <row r="2" spans="1:14" ht="15.75">
      <c r="A2" s="151" t="s">
        <v>109</v>
      </c>
      <c r="B2" s="151"/>
      <c r="C2" s="151"/>
      <c r="D2" s="151"/>
      <c r="E2" s="151"/>
      <c r="F2" s="151"/>
      <c r="G2" s="151"/>
      <c r="H2" s="151"/>
      <c r="I2" s="151"/>
      <c r="J2" s="103"/>
      <c r="K2" s="103"/>
      <c r="L2" s="103"/>
      <c r="M2" s="103"/>
      <c r="N2" s="103"/>
    </row>
    <row r="3" spans="1:14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3" ht="15" customHeight="1">
      <c r="A4" s="43" t="s">
        <v>96</v>
      </c>
      <c r="B4" s="19"/>
      <c r="C4" s="19"/>
    </row>
    <row r="5" spans="1:6" ht="15" customHeight="1">
      <c r="A5" s="14" t="s">
        <v>48</v>
      </c>
      <c r="B5" s="23"/>
      <c r="C5" s="23"/>
      <c r="D5" s="24"/>
      <c r="E5" s="25"/>
      <c r="F5" s="25"/>
    </row>
    <row r="6" spans="1:14" s="28" customFormat="1" ht="26.25" customHeight="1">
      <c r="A6" s="60"/>
      <c r="B6" s="61" t="s">
        <v>84</v>
      </c>
      <c r="C6" s="61">
        <v>40179</v>
      </c>
      <c r="D6" s="61">
        <v>40210</v>
      </c>
      <c r="E6" s="61">
        <v>40238</v>
      </c>
      <c r="F6" s="61">
        <v>40269</v>
      </c>
      <c r="G6" s="61">
        <v>40299</v>
      </c>
      <c r="H6" s="61">
        <v>40330</v>
      </c>
      <c r="I6" s="61">
        <v>40360</v>
      </c>
      <c r="J6" s="61">
        <v>40391</v>
      </c>
      <c r="K6" s="61">
        <v>40422</v>
      </c>
      <c r="L6" s="61">
        <v>40452</v>
      </c>
      <c r="M6" s="61">
        <v>40483</v>
      </c>
      <c r="N6" s="61">
        <v>40513</v>
      </c>
    </row>
    <row r="7" spans="1:14" ht="26.25" customHeight="1">
      <c r="A7" s="30" t="s">
        <v>88</v>
      </c>
      <c r="B7" s="58">
        <v>2.3</v>
      </c>
      <c r="C7" s="58">
        <v>16.6</v>
      </c>
      <c r="D7" s="58">
        <v>19</v>
      </c>
      <c r="E7" s="58">
        <v>16.4</v>
      </c>
      <c r="F7" s="58">
        <v>11.3</v>
      </c>
      <c r="G7" s="132">
        <v>9.7</v>
      </c>
      <c r="H7" s="132">
        <v>5</v>
      </c>
      <c r="I7" s="132">
        <v>2.4</v>
      </c>
      <c r="J7" s="132">
        <v>0.3</v>
      </c>
      <c r="K7" s="132">
        <v>-0.5</v>
      </c>
      <c r="L7" s="132">
        <v>-0.5999999999999943</v>
      </c>
      <c r="M7" s="132">
        <v>-1</v>
      </c>
      <c r="N7" s="132">
        <v>-1.4000000000000057</v>
      </c>
    </row>
    <row r="8" spans="1:14" ht="26.25" customHeight="1">
      <c r="A8" s="30" t="s">
        <v>89</v>
      </c>
      <c r="B8" s="59">
        <v>99.96509079466416</v>
      </c>
      <c r="C8" s="59">
        <v>101.3</v>
      </c>
      <c r="D8" s="59">
        <v>103.8</v>
      </c>
      <c r="E8" s="59">
        <v>104.8</v>
      </c>
      <c r="F8" s="59">
        <v>103.8</v>
      </c>
      <c r="G8" s="59">
        <v>104</v>
      </c>
      <c r="H8" s="59">
        <v>104.1</v>
      </c>
      <c r="I8" s="59">
        <v>105.2</v>
      </c>
      <c r="J8" s="59">
        <v>107.2</v>
      </c>
      <c r="K8" s="59">
        <v>110.3</v>
      </c>
      <c r="L8" s="59">
        <v>113.1</v>
      </c>
      <c r="M8" s="59">
        <v>116.4</v>
      </c>
      <c r="N8" s="59">
        <v>119.2</v>
      </c>
    </row>
    <row r="9" spans="1:14" ht="26.25" customHeight="1">
      <c r="A9" s="30" t="s">
        <v>90</v>
      </c>
      <c r="B9" s="130" t="s">
        <v>1</v>
      </c>
      <c r="C9" s="59">
        <v>101.26270531775367</v>
      </c>
      <c r="D9" s="59">
        <v>102.4596454097414</v>
      </c>
      <c r="E9" s="59">
        <v>101.0033260604788</v>
      </c>
      <c r="F9" s="59">
        <v>99.02725742825778</v>
      </c>
      <c r="G9" s="59">
        <v>100.2127148961189</v>
      </c>
      <c r="H9" s="59">
        <v>100.1</v>
      </c>
      <c r="I9" s="59">
        <v>101</v>
      </c>
      <c r="J9" s="59">
        <v>101.9</v>
      </c>
      <c r="K9" s="59">
        <v>102.9</v>
      </c>
      <c r="L9" s="59">
        <v>102.58</v>
      </c>
      <c r="M9" s="59">
        <v>102.92</v>
      </c>
      <c r="N9" s="59">
        <v>102.41</v>
      </c>
    </row>
    <row r="10" spans="1:14" ht="26.25" customHeight="1">
      <c r="A10" s="30" t="s">
        <v>8</v>
      </c>
      <c r="B10" s="59">
        <v>0.9</v>
      </c>
      <c r="C10" s="59">
        <v>1.02</v>
      </c>
      <c r="D10" s="59">
        <v>1</v>
      </c>
      <c r="E10" s="59">
        <v>0.85</v>
      </c>
      <c r="F10" s="59">
        <v>2.47</v>
      </c>
      <c r="G10" s="59">
        <v>3.42</v>
      </c>
      <c r="H10" s="59">
        <v>2.7</v>
      </c>
      <c r="I10" s="59">
        <v>2.38</v>
      </c>
      <c r="J10" s="59">
        <v>2.26</v>
      </c>
      <c r="K10" s="59">
        <v>2.84</v>
      </c>
      <c r="L10" s="59">
        <v>3.55</v>
      </c>
      <c r="M10" s="59">
        <v>4.97</v>
      </c>
      <c r="N10" s="59">
        <v>5.5</v>
      </c>
    </row>
    <row r="11" spans="1:14" ht="26.25" customHeight="1">
      <c r="A11" s="30" t="s">
        <v>9</v>
      </c>
      <c r="B11" s="56">
        <v>44.0917</v>
      </c>
      <c r="C11" s="57">
        <v>44.28</v>
      </c>
      <c r="D11" s="57">
        <v>44.6522</v>
      </c>
      <c r="E11" s="57">
        <v>45.2203</v>
      </c>
      <c r="F11" s="57">
        <v>45.5518</v>
      </c>
      <c r="G11" s="57">
        <v>45.9397</v>
      </c>
      <c r="H11" s="57">
        <v>46.3896</v>
      </c>
      <c r="I11" s="57">
        <v>46.7075</v>
      </c>
      <c r="J11" s="57">
        <v>46.7115</v>
      </c>
      <c r="K11" s="57">
        <v>46.6377</v>
      </c>
      <c r="L11" s="57">
        <v>46.7409</v>
      </c>
      <c r="M11" s="57">
        <v>46.86</v>
      </c>
      <c r="N11" s="57">
        <v>47.0992</v>
      </c>
    </row>
    <row r="12" spans="1:14" s="26" customFormat="1" ht="26.25" customHeight="1">
      <c r="A12" s="30" t="s">
        <v>91</v>
      </c>
      <c r="B12" s="120">
        <v>11.856482174432557</v>
      </c>
      <c r="C12" s="128">
        <f>C11/B11*100-100</f>
        <v>0.4270645042037273</v>
      </c>
      <c r="D12" s="128">
        <f>D11/B11*100-100</f>
        <v>1.2712143101762905</v>
      </c>
      <c r="E12" s="128">
        <f>E11/B11*100-100</f>
        <v>2.5596654245583608</v>
      </c>
      <c r="F12" s="128">
        <f>F11/B11*100-100</f>
        <v>3.311507608007844</v>
      </c>
      <c r="G12" s="128">
        <f>G11/B11*100-100</f>
        <v>4.191265022668659</v>
      </c>
      <c r="H12" s="128">
        <f>H11/B11*100-100</f>
        <v>5.211638471639787</v>
      </c>
      <c r="I12" s="128">
        <f>I11/B11*100-100</f>
        <v>5.932635847563134</v>
      </c>
      <c r="J12" s="128">
        <f>J11/B11*100-100</f>
        <v>5.941707849776705</v>
      </c>
      <c r="K12" s="128">
        <f>K11/B11*100-100</f>
        <v>5.7743294089363815</v>
      </c>
      <c r="L12" s="128">
        <f>L11/B11*100-100</f>
        <v>6.008387066046453</v>
      </c>
      <c r="M12" s="128">
        <f>M11/B11*100-100</f>
        <v>6.278505931955451</v>
      </c>
      <c r="N12" s="128">
        <f>N11/B11*100-100</f>
        <v>6.821011664326846</v>
      </c>
    </row>
    <row r="13" spans="1:14" s="26" customFormat="1" ht="26.25" customHeight="1">
      <c r="A13" s="30" t="s">
        <v>92</v>
      </c>
      <c r="B13" s="131" t="s">
        <v>1</v>
      </c>
      <c r="C13" s="128">
        <f aca="true" t="shared" si="0" ref="C13:H13">C11/B11*100-100</f>
        <v>0.4270645042037273</v>
      </c>
      <c r="D13" s="128">
        <f t="shared" si="0"/>
        <v>0.8405600722673796</v>
      </c>
      <c r="E13" s="128">
        <f t="shared" si="0"/>
        <v>1.2722777377150578</v>
      </c>
      <c r="F13" s="128">
        <f t="shared" si="0"/>
        <v>0.733077843357961</v>
      </c>
      <c r="G13" s="128">
        <f t="shared" si="0"/>
        <v>0.8515580064893271</v>
      </c>
      <c r="H13" s="128">
        <f t="shared" si="0"/>
        <v>0.9793272485453741</v>
      </c>
      <c r="I13" s="128">
        <f aca="true" t="shared" si="1" ref="I13:N13">I11/H11*100-100</f>
        <v>0.6852829082380651</v>
      </c>
      <c r="J13" s="128">
        <f t="shared" si="1"/>
        <v>0.008563935128179878</v>
      </c>
      <c r="K13" s="128">
        <f t="shared" si="1"/>
        <v>-0.15799107286214564</v>
      </c>
      <c r="L13" s="128">
        <f t="shared" si="1"/>
        <v>0.22128020892968436</v>
      </c>
      <c r="M13" s="128">
        <f t="shared" si="1"/>
        <v>0.2548089574654995</v>
      </c>
      <c r="N13" s="128">
        <f t="shared" si="1"/>
        <v>0.5104566794707779</v>
      </c>
    </row>
    <row r="14" spans="1:14" s="26" customFormat="1" ht="15" customHeight="1">
      <c r="A14" s="32"/>
      <c r="B14" s="52"/>
      <c r="C14" s="95"/>
      <c r="D14" s="104"/>
      <c r="E14" s="101"/>
      <c r="F14" s="101"/>
      <c r="G14" s="101"/>
      <c r="I14" s="27"/>
      <c r="J14" s="27"/>
      <c r="K14" s="27"/>
      <c r="L14" s="27"/>
      <c r="M14" s="27"/>
      <c r="N14" s="27"/>
    </row>
    <row r="15" spans="1:19" s="26" customFormat="1" ht="15" customHeight="1">
      <c r="A15" s="43" t="s">
        <v>93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27"/>
      <c r="N15" s="27"/>
      <c r="O15" s="105"/>
      <c r="P15" s="105"/>
      <c r="Q15" s="105"/>
      <c r="R15" s="105"/>
      <c r="S15" s="105"/>
    </row>
    <row r="16" spans="1:14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  <c r="M16" s="27"/>
      <c r="N16" s="27"/>
    </row>
    <row r="17" spans="1:14" s="26" customFormat="1" ht="31.5">
      <c r="A17" s="62"/>
      <c r="B17" s="65" t="s">
        <v>95</v>
      </c>
      <c r="C17" s="61">
        <v>40118</v>
      </c>
      <c r="D17" s="61">
        <v>40148</v>
      </c>
      <c r="E17" s="64" t="s">
        <v>84</v>
      </c>
      <c r="F17" s="61">
        <v>40483</v>
      </c>
      <c r="G17" s="61">
        <v>40513</v>
      </c>
      <c r="H17" s="66" t="s">
        <v>2</v>
      </c>
      <c r="I17" s="66" t="s">
        <v>47</v>
      </c>
      <c r="J17" s="46"/>
      <c r="K17" s="46"/>
      <c r="L17" s="46"/>
      <c r="M17" s="46"/>
      <c r="N17" s="46"/>
    </row>
    <row r="18" spans="1:14" s="26" customFormat="1" ht="13.5" customHeight="1">
      <c r="A18" s="30" t="s">
        <v>4</v>
      </c>
      <c r="B18" s="87">
        <v>30803.2785</v>
      </c>
      <c r="C18" s="87">
        <v>32552.98380266</v>
      </c>
      <c r="D18" s="87">
        <v>35738.6941</v>
      </c>
      <c r="E18" s="87">
        <v>35738.69414187</v>
      </c>
      <c r="F18" s="87">
        <v>40813.3207</v>
      </c>
      <c r="G18" s="87">
        <v>43290.2962</v>
      </c>
      <c r="H18" s="116">
        <f>G18-F18</f>
        <v>2476.9755000000005</v>
      </c>
      <c r="I18" s="116">
        <f>G18-E18</f>
        <v>7551.602058129996</v>
      </c>
      <c r="J18" s="29"/>
      <c r="K18" s="29"/>
      <c r="L18" s="29"/>
      <c r="M18" s="29"/>
      <c r="N18" s="29"/>
    </row>
    <row r="19" spans="1:14" s="26" customFormat="1" ht="13.5" customHeight="1">
      <c r="A19" s="30" t="s">
        <v>86</v>
      </c>
      <c r="B19" s="87">
        <v>34541.7765</v>
      </c>
      <c r="C19" s="87">
        <v>37915.63013065</v>
      </c>
      <c r="D19" s="87">
        <v>41060.6524</v>
      </c>
      <c r="E19" s="87">
        <v>41060.6524</v>
      </c>
      <c r="F19" s="87">
        <v>44935.5755</v>
      </c>
      <c r="G19" s="87">
        <v>48597.3006</v>
      </c>
      <c r="H19" s="116">
        <f>G19-F19</f>
        <v>3661.7251000000033</v>
      </c>
      <c r="I19" s="116">
        <f>G19-E19</f>
        <v>7536.648200000003</v>
      </c>
      <c r="J19" s="29"/>
      <c r="K19" s="29"/>
      <c r="L19" s="29"/>
      <c r="M19" s="29"/>
      <c r="N19" s="29"/>
    </row>
    <row r="20" spans="1:14" s="26" customFormat="1" ht="13.5" customHeight="1">
      <c r="A20" s="30" t="s">
        <v>5</v>
      </c>
      <c r="B20" s="87">
        <v>48453.18036</v>
      </c>
      <c r="C20" s="87">
        <v>53192.03863627</v>
      </c>
      <c r="D20" s="87">
        <v>58347.24441854001</v>
      </c>
      <c r="E20" s="87">
        <v>58347.24441854001</v>
      </c>
      <c r="F20" s="87">
        <v>64781.022145979994</v>
      </c>
      <c r="G20" s="87">
        <v>69207.34859811999</v>
      </c>
      <c r="H20" s="116">
        <f>G20-F20</f>
        <v>4426.326452139998</v>
      </c>
      <c r="I20" s="116">
        <f>G20-E20</f>
        <v>10860.104179579983</v>
      </c>
      <c r="J20" s="29"/>
      <c r="K20" s="29"/>
      <c r="L20" s="147"/>
      <c r="M20" s="29"/>
      <c r="N20" s="29"/>
    </row>
    <row r="21" spans="1:14" s="26" customFormat="1" ht="13.5" customHeight="1">
      <c r="A21" s="68" t="s">
        <v>6</v>
      </c>
      <c r="B21" s="127">
        <v>24.14920919908429</v>
      </c>
      <c r="C21" s="127">
        <v>24.104615515281985</v>
      </c>
      <c r="D21" s="127">
        <v>24.190570625236205</v>
      </c>
      <c r="E21" s="127">
        <v>24.190570625236205</v>
      </c>
      <c r="F21" s="127">
        <v>28.274931609727922</v>
      </c>
      <c r="G21" s="127">
        <v>28.020329612655498</v>
      </c>
      <c r="H21" s="116"/>
      <c r="I21" s="116"/>
      <c r="J21" s="28"/>
      <c r="K21" s="28"/>
      <c r="L21" s="28"/>
      <c r="M21" s="28"/>
      <c r="N21" s="28"/>
    </row>
    <row r="22" spans="1:14" s="26" customFormat="1" ht="6" customHeight="1">
      <c r="A22" s="68"/>
      <c r="B22" s="127"/>
      <c r="C22" s="127"/>
      <c r="D22" s="127"/>
      <c r="E22" s="127"/>
      <c r="F22" s="127"/>
      <c r="G22" s="127"/>
      <c r="H22" s="122"/>
      <c r="I22" s="122"/>
      <c r="J22" s="28"/>
      <c r="K22" s="28"/>
      <c r="L22" s="28"/>
      <c r="M22" s="28"/>
      <c r="N22" s="28"/>
    </row>
    <row r="23" spans="1:14" s="26" customFormat="1" ht="15" customHeight="1">
      <c r="A23" s="152" t="s">
        <v>87</v>
      </c>
      <c r="B23" s="152"/>
      <c r="C23" s="152"/>
      <c r="D23" s="152"/>
      <c r="E23" s="152"/>
      <c r="F23" s="152"/>
      <c r="G23" s="152"/>
      <c r="H23" s="152"/>
      <c r="I23" s="152"/>
      <c r="J23" s="28"/>
      <c r="K23" s="28"/>
      <c r="L23" s="28"/>
      <c r="M23" s="28"/>
      <c r="N23" s="28"/>
    </row>
    <row r="24" spans="4:5" ht="15.75" customHeight="1">
      <c r="D24" s="146"/>
      <c r="E24" s="142"/>
    </row>
    <row r="25" spans="1:6" s="38" customFormat="1" ht="15" customHeight="1">
      <c r="A25" s="37" t="s">
        <v>94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49</v>
      </c>
      <c r="B26" s="41"/>
      <c r="C26" s="42"/>
      <c r="D26" s="42"/>
      <c r="E26" s="50"/>
      <c r="F26" s="51"/>
    </row>
    <row r="27" spans="1:14" s="38" customFormat="1" ht="31.5">
      <c r="A27" s="62"/>
      <c r="B27" s="65" t="s">
        <v>95</v>
      </c>
      <c r="C27" s="61">
        <v>40118</v>
      </c>
      <c r="D27" s="61">
        <v>40148</v>
      </c>
      <c r="E27" s="64" t="s">
        <v>84</v>
      </c>
      <c r="F27" s="61">
        <v>40483</v>
      </c>
      <c r="G27" s="61">
        <v>40513</v>
      </c>
      <c r="H27" s="66" t="s">
        <v>2</v>
      </c>
      <c r="I27" s="66" t="s">
        <v>47</v>
      </c>
      <c r="J27" s="46"/>
      <c r="K27" s="46"/>
      <c r="L27" s="46"/>
      <c r="M27" s="46"/>
      <c r="N27" s="46"/>
    </row>
    <row r="28" spans="1:14" s="39" customFormat="1" ht="26.25" customHeight="1">
      <c r="A28" s="30" t="s">
        <v>25</v>
      </c>
      <c r="B28" s="121">
        <v>1224.62</v>
      </c>
      <c r="C28" s="121">
        <v>1575.28</v>
      </c>
      <c r="D28" s="121">
        <v>1588.18</v>
      </c>
      <c r="E28" s="121">
        <v>1588.18</v>
      </c>
      <c r="F28" s="121">
        <v>1723.15816144681</v>
      </c>
      <c r="G28" s="121">
        <v>1718.87464639865</v>
      </c>
      <c r="H28" s="116">
        <f>G28-F28</f>
        <v>-4.283515048160098</v>
      </c>
      <c r="I28" s="116">
        <f>G28-E28</f>
        <v>130.69464639864987</v>
      </c>
      <c r="J28" s="91"/>
      <c r="K28" s="91"/>
      <c r="L28" s="91"/>
      <c r="M28" s="91"/>
      <c r="N28" s="91"/>
    </row>
    <row r="30" spans="1:2" s="2" customFormat="1" ht="15.75" customHeight="1">
      <c r="A30" s="44" t="s">
        <v>100</v>
      </c>
      <c r="B30" s="1"/>
    </row>
    <row r="31" spans="2:3" s="2" customFormat="1" ht="12.75" customHeight="1">
      <c r="B31" s="20"/>
      <c r="C31" s="20"/>
    </row>
    <row r="32" spans="1:14" s="2" customFormat="1" ht="31.5">
      <c r="A32" s="67"/>
      <c r="B32" s="65" t="s">
        <v>95</v>
      </c>
      <c r="C32" s="61">
        <v>40118</v>
      </c>
      <c r="D32" s="61">
        <v>40148</v>
      </c>
      <c r="E32" s="64" t="s">
        <v>84</v>
      </c>
      <c r="F32" s="61">
        <v>40483</v>
      </c>
      <c r="G32" s="61">
        <v>40513</v>
      </c>
      <c r="H32" s="66" t="s">
        <v>2</v>
      </c>
      <c r="I32" s="66" t="s">
        <v>47</v>
      </c>
      <c r="J32" s="46"/>
      <c r="K32" s="46"/>
      <c r="L32" s="46"/>
      <c r="M32" s="46"/>
      <c r="N32" s="46"/>
    </row>
    <row r="33" spans="1:18" s="2" customFormat="1" ht="26.25" customHeight="1">
      <c r="A33" s="3" t="s">
        <v>55</v>
      </c>
      <c r="B33" s="4">
        <v>39.4181</v>
      </c>
      <c r="C33" s="4">
        <v>43.922</v>
      </c>
      <c r="D33" s="4">
        <v>44.0917</v>
      </c>
      <c r="E33" s="4">
        <v>44.09169253365973</v>
      </c>
      <c r="F33" s="4">
        <v>46.86</v>
      </c>
      <c r="G33" s="4">
        <v>47.0992</v>
      </c>
      <c r="H33" s="123">
        <f>G33/F33-1</f>
        <v>0.005104566794707832</v>
      </c>
      <c r="I33" s="123">
        <f>G33/E33-1</f>
        <v>0.06821029753040975</v>
      </c>
      <c r="J33" s="16"/>
      <c r="K33" s="16"/>
      <c r="L33" s="16"/>
      <c r="M33" s="16"/>
      <c r="N33" s="16"/>
      <c r="O33" s="10"/>
      <c r="P33" s="10"/>
      <c r="Q33" s="10"/>
      <c r="R33" s="10"/>
    </row>
    <row r="34" spans="1:18" s="2" customFormat="1" ht="26.25" customHeight="1">
      <c r="A34" s="3" t="s">
        <v>56</v>
      </c>
      <c r="B34" s="4">
        <v>39.5934</v>
      </c>
      <c r="C34" s="4">
        <v>43.9237</v>
      </c>
      <c r="D34" s="4">
        <v>44.0742</v>
      </c>
      <c r="E34" s="4">
        <v>44.0742</v>
      </c>
      <c r="F34" s="4">
        <v>46.8696</v>
      </c>
      <c r="G34" s="4">
        <v>47.1244</v>
      </c>
      <c r="H34" s="123">
        <f>G34/F34-1</f>
        <v>0.0054363596019595395</v>
      </c>
      <c r="I34" s="123">
        <f>G34/E34-1</f>
        <v>0.0692060207559071</v>
      </c>
      <c r="J34" s="16"/>
      <c r="K34" s="16"/>
      <c r="L34" s="16"/>
      <c r="M34" s="16"/>
      <c r="N34" s="16"/>
      <c r="O34" s="10"/>
      <c r="P34" s="10"/>
      <c r="Q34" s="10"/>
      <c r="R34" s="10"/>
    </row>
    <row r="35" spans="1:18" s="2" customFormat="1" ht="26.25" customHeight="1">
      <c r="A35" s="3" t="s">
        <v>57</v>
      </c>
      <c r="B35" s="4">
        <v>1.4071</v>
      </c>
      <c r="C35" s="4">
        <v>1.5008</v>
      </c>
      <c r="D35" s="4">
        <v>1.4316</v>
      </c>
      <c r="E35" s="4">
        <v>1.4316</v>
      </c>
      <c r="F35" s="4">
        <v>1.2977</v>
      </c>
      <c r="G35" s="4">
        <v>1.3377</v>
      </c>
      <c r="H35" s="123">
        <f>G35/F35-1</f>
        <v>0.03082376512290952</v>
      </c>
      <c r="I35" s="123">
        <f>G35/E35-1</f>
        <v>-0.06559094719195313</v>
      </c>
      <c r="J35" s="16"/>
      <c r="K35" s="16"/>
      <c r="L35" s="16"/>
      <c r="M35" s="16"/>
      <c r="N35" s="16"/>
      <c r="O35" s="10"/>
      <c r="P35" s="10"/>
      <c r="Q35" s="10"/>
      <c r="R35" s="10"/>
    </row>
    <row r="36" spans="1:18" s="2" customFormat="1" ht="26.25" customHeight="1">
      <c r="A36" s="3" t="s">
        <v>50</v>
      </c>
      <c r="B36" s="4"/>
      <c r="C36" s="4"/>
      <c r="D36" s="4"/>
      <c r="E36" s="4"/>
      <c r="F36" s="4"/>
      <c r="G36" s="4"/>
      <c r="H36" s="123"/>
      <c r="I36" s="123"/>
      <c r="J36" s="16"/>
      <c r="K36" s="16"/>
      <c r="L36" s="16"/>
      <c r="M36" s="16"/>
      <c r="N36" s="16"/>
      <c r="O36" s="10"/>
      <c r="P36" s="10"/>
      <c r="Q36" s="10"/>
      <c r="R36" s="10"/>
    </row>
    <row r="37" spans="1:18" s="2" customFormat="1" ht="13.5" customHeight="1">
      <c r="A37" s="69" t="s">
        <v>51</v>
      </c>
      <c r="B37" s="4">
        <v>39.7217</v>
      </c>
      <c r="C37" s="4">
        <v>43.8545</v>
      </c>
      <c r="D37" s="4">
        <v>44.2341</v>
      </c>
      <c r="E37" s="4">
        <v>44.2341</v>
      </c>
      <c r="F37" s="4">
        <v>46.932</v>
      </c>
      <c r="G37" s="4">
        <v>47.2161</v>
      </c>
      <c r="H37" s="123">
        <f>G37/F37-1</f>
        <v>0.006053439018153917</v>
      </c>
      <c r="I37" s="123">
        <f>G37/E37-1</f>
        <v>0.06741405386342203</v>
      </c>
      <c r="J37" s="16"/>
      <c r="K37" s="16"/>
      <c r="L37" s="16"/>
      <c r="M37" s="16"/>
      <c r="N37" s="16"/>
      <c r="O37" s="10"/>
      <c r="P37" s="10"/>
      <c r="Q37" s="10"/>
      <c r="R37" s="10"/>
    </row>
    <row r="38" spans="1:18" s="2" customFormat="1" ht="13.5" customHeight="1">
      <c r="A38" s="69" t="s">
        <v>52</v>
      </c>
      <c r="B38" s="4">
        <v>55.2291</v>
      </c>
      <c r="C38" s="4">
        <v>65.8772</v>
      </c>
      <c r="D38" s="4">
        <v>63.9915</v>
      </c>
      <c r="E38" s="4">
        <v>63.9915</v>
      </c>
      <c r="F38" s="4">
        <v>62.0321</v>
      </c>
      <c r="G38" s="4">
        <v>62.3694</v>
      </c>
      <c r="H38" s="123">
        <f>G38/F38-1</f>
        <v>0.005437507355062987</v>
      </c>
      <c r="I38" s="123">
        <f>G38/E38-1</f>
        <v>-0.025348679121445894</v>
      </c>
      <c r="J38" s="16"/>
      <c r="K38" s="16"/>
      <c r="L38" s="16"/>
      <c r="M38" s="16"/>
      <c r="N38" s="16"/>
      <c r="O38" s="10"/>
      <c r="P38" s="10"/>
      <c r="Q38" s="10"/>
      <c r="R38" s="10"/>
    </row>
    <row r="39" spans="1:18" s="2" customFormat="1" ht="13.5" customHeight="1">
      <c r="A39" s="69" t="s">
        <v>53</v>
      </c>
      <c r="B39" s="4">
        <v>1.2903</v>
      </c>
      <c r="C39" s="4">
        <v>1.4961</v>
      </c>
      <c r="D39" s="4">
        <v>1.4394</v>
      </c>
      <c r="E39" s="4">
        <v>1.4394</v>
      </c>
      <c r="F39" s="4">
        <v>1.4962</v>
      </c>
      <c r="G39" s="4">
        <v>1.5242</v>
      </c>
      <c r="H39" s="123">
        <f>G39/F39-1</f>
        <v>0.018714075658334384</v>
      </c>
      <c r="I39" s="123">
        <f>G39/E39-1</f>
        <v>0.05891343615395295</v>
      </c>
      <c r="J39" s="16"/>
      <c r="K39" s="16"/>
      <c r="L39" s="16"/>
      <c r="M39" s="16"/>
      <c r="N39" s="16"/>
      <c r="O39" s="10"/>
      <c r="P39" s="10"/>
      <c r="Q39" s="10"/>
      <c r="R39" s="10"/>
    </row>
    <row r="40" spans="1:18" s="2" customFormat="1" ht="13.5" customHeight="1">
      <c r="A40" s="69" t="s">
        <v>54</v>
      </c>
      <c r="B40" s="4">
        <v>0.324657923963241</v>
      </c>
      <c r="C40" s="4">
        <v>0.2941</v>
      </c>
      <c r="D40" s="4">
        <v>0.2954</v>
      </c>
      <c r="E40" s="4">
        <v>0.2954</v>
      </c>
      <c r="F40" s="4">
        <v>0.317</v>
      </c>
      <c r="G40" s="4">
        <v>0.317</v>
      </c>
      <c r="H40" s="123">
        <f>G40/F40-1</f>
        <v>0</v>
      </c>
      <c r="I40" s="123">
        <f>G40/E40-1</f>
        <v>0.07312119160460395</v>
      </c>
      <c r="J40" s="16"/>
      <c r="K40" s="16"/>
      <c r="L40" s="16"/>
      <c r="M40" s="16"/>
      <c r="N40" s="16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2">
      <selection activeCell="I7" sqref="I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3" width="11.25390625" style="2" hidden="1" customWidth="1"/>
    <col min="4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98</v>
      </c>
      <c r="B1" s="1"/>
    </row>
    <row r="2" spans="1:7" s="7" customFormat="1" ht="12.75" customHeight="1">
      <c r="A2" s="6" t="s">
        <v>45</v>
      </c>
      <c r="B2" s="6"/>
      <c r="C2" s="8"/>
      <c r="D2" s="8"/>
      <c r="E2" s="8"/>
      <c r="F2" s="8"/>
      <c r="G2" s="8"/>
    </row>
    <row r="3" spans="1:11" ht="26.25" customHeight="1">
      <c r="A3" s="63"/>
      <c r="B3" s="61" t="s">
        <v>84</v>
      </c>
      <c r="C3" s="61" t="s">
        <v>106</v>
      </c>
      <c r="D3" s="61" t="s">
        <v>110</v>
      </c>
      <c r="E3" s="61">
        <v>40483</v>
      </c>
      <c r="F3" s="61">
        <v>40513</v>
      </c>
      <c r="G3" s="66" t="s">
        <v>2</v>
      </c>
      <c r="H3" s="66" t="s">
        <v>3</v>
      </c>
      <c r="J3" s="94"/>
      <c r="K3" s="94"/>
    </row>
    <row r="4" spans="1:9" ht="13.5" customHeight="1">
      <c r="A4" s="9" t="s">
        <v>22</v>
      </c>
      <c r="B4" s="89">
        <f>B6+B7</f>
        <v>288.75</v>
      </c>
      <c r="C4" s="89">
        <f>C6+C7</f>
        <v>281.95</v>
      </c>
      <c r="D4" s="89">
        <f>D6+D7+D8</f>
        <v>306.74999999999994</v>
      </c>
      <c r="E4" s="89">
        <v>37</v>
      </c>
      <c r="F4" s="89">
        <f>F6+F7+F8</f>
        <v>15.4</v>
      </c>
      <c r="G4" s="90">
        <f>F4-E4</f>
        <v>-21.6</v>
      </c>
      <c r="H4" s="90">
        <f>+D4-B4</f>
        <v>17.999999999999943</v>
      </c>
      <c r="I4" s="93"/>
    </row>
    <row r="5" spans="1:10" ht="13.5" customHeight="1">
      <c r="A5" s="49" t="s">
        <v>83</v>
      </c>
      <c r="B5" s="86">
        <f>B6-B7</f>
        <v>-155.14999999999998</v>
      </c>
      <c r="C5" s="86">
        <f>C6-C7</f>
        <v>-148.35000000000002</v>
      </c>
      <c r="D5" s="86">
        <f>D6-D7</f>
        <v>-234.29999999999998</v>
      </c>
      <c r="E5" s="86">
        <v>-33.8</v>
      </c>
      <c r="F5" s="86">
        <f>F6-F7</f>
        <v>-15.4</v>
      </c>
      <c r="G5" s="116">
        <f>+F5-E5</f>
        <v>18.4</v>
      </c>
      <c r="H5" s="116">
        <f>+D5-B5</f>
        <v>-79.15</v>
      </c>
      <c r="J5" s="126"/>
    </row>
    <row r="6" spans="1:9" ht="13.5" customHeight="1">
      <c r="A6" s="54" t="s">
        <v>23</v>
      </c>
      <c r="B6" s="87">
        <v>66.8</v>
      </c>
      <c r="C6" s="87">
        <v>66.8</v>
      </c>
      <c r="D6" s="87">
        <v>28.9</v>
      </c>
      <c r="E6" s="87">
        <v>0</v>
      </c>
      <c r="F6" s="87">
        <v>0</v>
      </c>
      <c r="G6" s="116">
        <f>F6-E6</f>
        <v>0</v>
      </c>
      <c r="H6" s="116">
        <f>+D6-B6</f>
        <v>-37.9</v>
      </c>
      <c r="I6" s="141"/>
    </row>
    <row r="7" spans="1:9" ht="13.5" customHeight="1">
      <c r="A7" s="54" t="s">
        <v>24</v>
      </c>
      <c r="B7" s="87">
        <v>221.95</v>
      </c>
      <c r="C7" s="87">
        <v>215.15</v>
      </c>
      <c r="D7" s="87">
        <v>263.2</v>
      </c>
      <c r="E7" s="87">
        <v>33.8</v>
      </c>
      <c r="F7" s="87">
        <v>15.4</v>
      </c>
      <c r="G7" s="116">
        <f>F7-E7</f>
        <v>-18.4</v>
      </c>
      <c r="H7" s="116">
        <f>+D7-B7</f>
        <v>41.25</v>
      </c>
      <c r="I7" s="141"/>
    </row>
    <row r="8" spans="1:10" ht="13.5" customHeight="1">
      <c r="A8" s="49" t="s">
        <v>40</v>
      </c>
      <c r="B8" s="87" t="s">
        <v>1</v>
      </c>
      <c r="C8" s="87" t="s">
        <v>1</v>
      </c>
      <c r="D8" s="119">
        <v>14.65</v>
      </c>
      <c r="E8" s="119">
        <v>3.2</v>
      </c>
      <c r="F8" s="119">
        <v>0</v>
      </c>
      <c r="G8" s="116">
        <f>F8-E8</f>
        <v>-3.2</v>
      </c>
      <c r="H8" s="116">
        <f>+D8</f>
        <v>14.65</v>
      </c>
      <c r="I8" s="141"/>
      <c r="J8" s="119"/>
    </row>
    <row r="9" spans="3:4" ht="15" customHeight="1">
      <c r="C9" s="93"/>
      <c r="D9" s="93"/>
    </row>
    <row r="10" spans="1:2" s="10" customFormat="1" ht="15" customHeight="1">
      <c r="A10" s="133" t="s">
        <v>97</v>
      </c>
      <c r="B10" s="13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10"/>
    </row>
    <row r="12" spans="1:8" ht="26.25" customHeight="1">
      <c r="A12" s="63"/>
      <c r="B12" s="61" t="s">
        <v>84</v>
      </c>
      <c r="C12" s="61" t="s">
        <v>106</v>
      </c>
      <c r="D12" s="61" t="s">
        <v>110</v>
      </c>
      <c r="E12" s="61">
        <v>40483</v>
      </c>
      <c r="F12" s="61">
        <v>40513</v>
      </c>
      <c r="G12" s="66" t="s">
        <v>2</v>
      </c>
      <c r="H12" s="66" t="s">
        <v>3</v>
      </c>
    </row>
    <row r="13" spans="1:9" ht="12.75" customHeight="1">
      <c r="A13" s="9" t="s">
        <v>20</v>
      </c>
      <c r="B13" s="89">
        <f>+B14+B18</f>
        <v>1692.64362</v>
      </c>
      <c r="C13" s="89">
        <f>+C14+C18</f>
        <v>1592.64361</v>
      </c>
      <c r="D13" s="89">
        <f>+D14+D18</f>
        <v>3526.7897000000003</v>
      </c>
      <c r="E13" s="89">
        <v>289</v>
      </c>
      <c r="F13" s="89">
        <f>F18+F14</f>
        <v>327</v>
      </c>
      <c r="G13" s="90">
        <f>F13-E13</f>
        <v>38</v>
      </c>
      <c r="H13" s="90">
        <f aca="true" t="shared" si="0" ref="H13:H18">+D13-B13</f>
        <v>1834.1460800000002</v>
      </c>
      <c r="I13" s="90"/>
    </row>
    <row r="14" spans="1:10" ht="12.75" customHeight="1">
      <c r="A14" s="49" t="s">
        <v>43</v>
      </c>
      <c r="B14" s="86">
        <f>B15+B17</f>
        <v>1056.81237</v>
      </c>
      <c r="C14" s="86">
        <f>C15+C17</f>
        <v>956.81236</v>
      </c>
      <c r="D14" s="86">
        <f>D15+D17</f>
        <v>870.7897</v>
      </c>
      <c r="E14" s="119">
        <v>200</v>
      </c>
      <c r="F14" s="116">
        <f>F15</f>
        <v>200</v>
      </c>
      <c r="G14" s="116">
        <f>+F14-E14</f>
        <v>0</v>
      </c>
      <c r="H14" s="116">
        <f t="shared" si="0"/>
        <v>-186.02267000000006</v>
      </c>
      <c r="I14" s="88"/>
      <c r="J14" s="10"/>
    </row>
    <row r="15" spans="1:10" ht="12.75" customHeight="1">
      <c r="A15" s="54" t="s">
        <v>23</v>
      </c>
      <c r="B15" s="119">
        <v>500.00001</v>
      </c>
      <c r="C15" s="119">
        <v>400</v>
      </c>
      <c r="D15" s="119">
        <v>800</v>
      </c>
      <c r="E15" s="119">
        <v>200</v>
      </c>
      <c r="F15" s="119">
        <v>200</v>
      </c>
      <c r="G15" s="116">
        <f>+F15-E15</f>
        <v>0</v>
      </c>
      <c r="H15" s="116">
        <f t="shared" si="0"/>
        <v>299.99999</v>
      </c>
      <c r="I15" s="88"/>
      <c r="J15" s="10"/>
    </row>
    <row r="16" spans="1:10" ht="23.25" customHeight="1">
      <c r="A16" s="135" t="s">
        <v>104</v>
      </c>
      <c r="B16" s="136">
        <v>500.00001</v>
      </c>
      <c r="C16" s="136">
        <v>400</v>
      </c>
      <c r="D16" s="136">
        <v>800</v>
      </c>
      <c r="E16" s="136">
        <v>200</v>
      </c>
      <c r="F16" s="136">
        <v>200</v>
      </c>
      <c r="G16" s="116">
        <f>+F16-E16</f>
        <v>0</v>
      </c>
      <c r="H16" s="116">
        <f t="shared" si="0"/>
        <v>299.99999</v>
      </c>
      <c r="I16" s="88"/>
      <c r="J16" s="10"/>
    </row>
    <row r="17" spans="1:10" ht="12.75" customHeight="1">
      <c r="A17" s="54" t="s">
        <v>24</v>
      </c>
      <c r="B17" s="87">
        <v>556.81236</v>
      </c>
      <c r="C17" s="87">
        <v>556.81236</v>
      </c>
      <c r="D17" s="87">
        <v>70.7897</v>
      </c>
      <c r="E17" s="89" t="s">
        <v>1</v>
      </c>
      <c r="F17" s="119">
        <v>70.7897</v>
      </c>
      <c r="G17" s="116">
        <f>+F17</f>
        <v>70.7897</v>
      </c>
      <c r="H17" s="116">
        <f t="shared" si="0"/>
        <v>-486.02266000000003</v>
      </c>
      <c r="I17" s="88"/>
      <c r="J17" s="10"/>
    </row>
    <row r="18" spans="1:10" ht="12.75" customHeight="1">
      <c r="A18" s="49" t="s">
        <v>41</v>
      </c>
      <c r="B18" s="87">
        <v>635.83125</v>
      </c>
      <c r="C18" s="87">
        <v>635.83125</v>
      </c>
      <c r="D18" s="87">
        <v>2656</v>
      </c>
      <c r="E18" s="119">
        <v>89</v>
      </c>
      <c r="F18" s="87">
        <v>127</v>
      </c>
      <c r="G18" s="116">
        <f>+F18-E18</f>
        <v>38</v>
      </c>
      <c r="H18" s="116">
        <f t="shared" si="0"/>
        <v>2020.16875</v>
      </c>
      <c r="I18" s="88"/>
      <c r="J18" s="12"/>
    </row>
    <row r="19" spans="1:10" ht="12.75" customHeight="1">
      <c r="A19" s="49" t="s">
        <v>42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9" t="s">
        <v>1</v>
      </c>
      <c r="I19" s="88"/>
      <c r="J19" s="12"/>
    </row>
    <row r="20" spans="1:10" ht="12.75" customHeight="1">
      <c r="A20" s="9" t="s">
        <v>39</v>
      </c>
      <c r="B20" s="33"/>
      <c r="C20" s="33"/>
      <c r="D20" s="33"/>
      <c r="E20" s="33"/>
      <c r="F20" s="33"/>
      <c r="G20" s="90"/>
      <c r="H20" s="90"/>
      <c r="I20" s="138"/>
      <c r="J20" s="12"/>
    </row>
    <row r="21" spans="1:10" ht="26.25" customHeight="1">
      <c r="A21" s="49" t="s">
        <v>74</v>
      </c>
      <c r="B21" s="33">
        <v>0.9</v>
      </c>
      <c r="C21" s="33">
        <v>1.6</v>
      </c>
      <c r="D21" s="33">
        <v>5.5</v>
      </c>
      <c r="E21" s="33">
        <v>4.97</v>
      </c>
      <c r="F21" s="33">
        <v>5.5</v>
      </c>
      <c r="G21" s="116">
        <f>F21-E21</f>
        <v>0.5300000000000002</v>
      </c>
      <c r="H21" s="116">
        <f>D21-C21</f>
        <v>3.9</v>
      </c>
      <c r="I21" s="34"/>
      <c r="J21" s="12"/>
    </row>
    <row r="22" spans="1:10" ht="12.75" customHeight="1">
      <c r="A22" s="49" t="s">
        <v>44</v>
      </c>
      <c r="B22" s="33">
        <v>9.7</v>
      </c>
      <c r="C22" s="33">
        <v>9</v>
      </c>
      <c r="D22" s="33">
        <v>5.01</v>
      </c>
      <c r="E22" s="33">
        <v>6</v>
      </c>
      <c r="F22" s="33">
        <v>5</v>
      </c>
      <c r="G22" s="33">
        <f>+F22-E22</f>
        <v>-1</v>
      </c>
      <c r="H22" s="116">
        <f>+D22-B22</f>
        <v>-4.6899999999999995</v>
      </c>
      <c r="I22" s="34"/>
      <c r="J22" s="12"/>
    </row>
    <row r="23" spans="1:10" ht="12.75" customHeight="1">
      <c r="A23" s="49" t="s">
        <v>21</v>
      </c>
      <c r="B23" s="33">
        <v>12.31</v>
      </c>
      <c r="C23" s="33">
        <v>13.31</v>
      </c>
      <c r="D23" s="33">
        <v>6.5</v>
      </c>
      <c r="E23" s="33" t="s">
        <v>1</v>
      </c>
      <c r="F23" s="33">
        <v>6.5</v>
      </c>
      <c r="G23" s="33" t="s">
        <v>1</v>
      </c>
      <c r="H23" s="33">
        <f>+D23-B23</f>
        <v>-5.8100000000000005</v>
      </c>
      <c r="I23" s="34"/>
      <c r="J23" s="12"/>
    </row>
    <row r="24" spans="1:10" ht="26.25" customHeight="1">
      <c r="A24" s="49" t="s">
        <v>75</v>
      </c>
      <c r="B24" s="33">
        <v>1.08</v>
      </c>
      <c r="C24" s="33">
        <f>C21*1.2</f>
        <v>1.92</v>
      </c>
      <c r="D24" s="33">
        <v>6.6</v>
      </c>
      <c r="E24" s="33">
        <v>5.9639999999999995</v>
      </c>
      <c r="F24" s="33">
        <f>F21*1.2</f>
        <v>6.6</v>
      </c>
      <c r="G24" s="116">
        <f>+F24-E24</f>
        <v>0.6360000000000001</v>
      </c>
      <c r="H24" s="116">
        <f>+D24-B24</f>
        <v>5.52</v>
      </c>
      <c r="I24" s="34"/>
      <c r="J24" s="12"/>
    </row>
    <row r="25" spans="1:10" ht="12.75" customHeight="1">
      <c r="A25" s="49" t="s">
        <v>42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105</v>
      </c>
    </row>
    <row r="27" ht="15" customHeight="1"/>
    <row r="28" spans="1:2" ht="15" customHeight="1">
      <c r="A28" s="44" t="s">
        <v>99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3"/>
      <c r="B30" s="61" t="s">
        <v>84</v>
      </c>
      <c r="C30" s="61" t="s">
        <v>106</v>
      </c>
      <c r="D30" s="61" t="s">
        <v>110</v>
      </c>
      <c r="E30" s="61">
        <v>40483</v>
      </c>
      <c r="F30" s="61">
        <v>40513</v>
      </c>
      <c r="G30" s="66" t="s">
        <v>2</v>
      </c>
      <c r="H30" s="66" t="s">
        <v>3</v>
      </c>
    </row>
    <row r="31" spans="1:15" ht="23.25" customHeight="1">
      <c r="A31" s="9" t="s">
        <v>13</v>
      </c>
      <c r="B31" s="129">
        <f>SUM(B32:B35)</f>
        <v>24680</v>
      </c>
      <c r="C31" s="129">
        <f>SUM(C32:C35)</f>
        <v>22580</v>
      </c>
      <c r="D31" s="129">
        <f>SUM(D32:D35)</f>
        <v>11822</v>
      </c>
      <c r="E31" s="129">
        <v>1440</v>
      </c>
      <c r="F31" s="129">
        <f>SUM(F32:F34)</f>
        <v>1672</v>
      </c>
      <c r="G31" s="90">
        <f>F31-E31</f>
        <v>232</v>
      </c>
      <c r="H31" s="90">
        <f>+D31-B31</f>
        <v>-12858</v>
      </c>
      <c r="I31" s="10"/>
      <c r="M31" s="117"/>
      <c r="N31" s="117"/>
      <c r="O31" s="117"/>
    </row>
    <row r="32" spans="1:15" ht="12.75" customHeight="1">
      <c r="A32" s="53" t="s">
        <v>31</v>
      </c>
      <c r="B32" s="112">
        <v>6360</v>
      </c>
      <c r="C32" s="112">
        <v>5960</v>
      </c>
      <c r="D32" s="112">
        <v>2036</v>
      </c>
      <c r="E32" s="112">
        <v>290</v>
      </c>
      <c r="F32" s="112">
        <v>446</v>
      </c>
      <c r="G32" s="116">
        <f>+F32-E32</f>
        <v>156</v>
      </c>
      <c r="H32" s="116">
        <f aca="true" t="shared" si="1" ref="H32:H52">+D32-B32</f>
        <v>-4324</v>
      </c>
      <c r="I32" s="10"/>
      <c r="M32" s="117"/>
      <c r="N32" s="117"/>
      <c r="O32" s="117"/>
    </row>
    <row r="33" spans="1:15" ht="12.75" customHeight="1">
      <c r="A33" s="53" t="s">
        <v>32</v>
      </c>
      <c r="B33" s="112">
        <v>8470</v>
      </c>
      <c r="C33" s="112">
        <v>7990</v>
      </c>
      <c r="D33" s="112">
        <v>2296</v>
      </c>
      <c r="E33" s="112">
        <v>350</v>
      </c>
      <c r="F33" s="112">
        <v>426</v>
      </c>
      <c r="G33" s="116">
        <f>+F33-E33</f>
        <v>76</v>
      </c>
      <c r="H33" s="116">
        <f t="shared" si="1"/>
        <v>-6174</v>
      </c>
      <c r="I33" s="10"/>
      <c r="M33" s="117"/>
      <c r="N33" s="117"/>
      <c r="O33" s="117"/>
    </row>
    <row r="34" spans="1:15" ht="12.75" customHeight="1">
      <c r="A34" s="53" t="s">
        <v>33</v>
      </c>
      <c r="B34" s="112">
        <v>9310</v>
      </c>
      <c r="C34" s="112">
        <v>8090</v>
      </c>
      <c r="D34" s="112">
        <v>7490</v>
      </c>
      <c r="E34" s="112">
        <v>800</v>
      </c>
      <c r="F34" s="112">
        <v>800</v>
      </c>
      <c r="G34" s="116">
        <f>F34-E34</f>
        <v>0</v>
      </c>
      <c r="H34" s="116">
        <f t="shared" si="1"/>
        <v>-1820</v>
      </c>
      <c r="I34" s="10"/>
      <c r="M34" s="117"/>
      <c r="N34" s="117"/>
      <c r="O34" s="117"/>
    </row>
    <row r="35" spans="1:15" ht="12.75" customHeight="1">
      <c r="A35" s="53" t="s">
        <v>34</v>
      </c>
      <c r="B35" s="112">
        <v>540</v>
      </c>
      <c r="C35" s="112">
        <v>540</v>
      </c>
      <c r="D35" s="113">
        <v>0</v>
      </c>
      <c r="E35" s="113">
        <v>0</v>
      </c>
      <c r="F35" s="113">
        <v>0</v>
      </c>
      <c r="G35" s="113">
        <v>0</v>
      </c>
      <c r="H35" s="116">
        <f t="shared" si="1"/>
        <v>-540</v>
      </c>
      <c r="I35" s="10"/>
      <c r="M35" s="117"/>
      <c r="N35" s="117"/>
      <c r="O35" s="117"/>
    </row>
    <row r="36" spans="1:15" ht="12.75" customHeight="1" hidden="1">
      <c r="A36" s="53" t="s">
        <v>35</v>
      </c>
      <c r="B36" s="113">
        <v>0</v>
      </c>
      <c r="C36" s="144">
        <v>0</v>
      </c>
      <c r="D36" s="149">
        <v>0</v>
      </c>
      <c r="E36" s="113">
        <v>0</v>
      </c>
      <c r="F36" s="144">
        <v>0</v>
      </c>
      <c r="G36" s="113">
        <v>0</v>
      </c>
      <c r="H36" s="113">
        <f t="shared" si="1"/>
        <v>0</v>
      </c>
      <c r="I36" s="10"/>
      <c r="M36" s="117"/>
      <c r="N36" s="117"/>
      <c r="O36" s="117"/>
    </row>
    <row r="37" spans="1:15" ht="12.75" customHeight="1">
      <c r="A37" s="9" t="s">
        <v>12</v>
      </c>
      <c r="B37" s="129">
        <f>SUM(B38:B41)</f>
        <v>31666.639999999996</v>
      </c>
      <c r="C37" s="129">
        <f>SUM(C38:C41)</f>
        <v>28124.04</v>
      </c>
      <c r="D37" s="129">
        <f>SUM(D38:D41)</f>
        <v>13328.2</v>
      </c>
      <c r="E37" s="129">
        <v>965.9000000000001</v>
      </c>
      <c r="F37" s="129">
        <f>SUM(F38:F40)</f>
        <v>1309.9</v>
      </c>
      <c r="G37" s="90">
        <f>F37-E37</f>
        <v>344</v>
      </c>
      <c r="H37" s="90">
        <f>+D37-B37</f>
        <v>-18338.439999999995</v>
      </c>
      <c r="I37" s="10"/>
      <c r="M37" s="117"/>
      <c r="N37" s="117"/>
      <c r="O37" s="117"/>
    </row>
    <row r="38" spans="1:15" ht="12.75" customHeight="1">
      <c r="A38" s="53" t="s">
        <v>31</v>
      </c>
      <c r="B38" s="112">
        <v>7049.91</v>
      </c>
      <c r="C38" s="112">
        <v>6377.51</v>
      </c>
      <c r="D38" s="112">
        <v>2974.5</v>
      </c>
      <c r="E38" s="112">
        <v>275.4</v>
      </c>
      <c r="F38" s="112">
        <v>493.6</v>
      </c>
      <c r="G38" s="116">
        <f>+F38-E38</f>
        <v>218.20000000000005</v>
      </c>
      <c r="H38" s="116">
        <f t="shared" si="1"/>
        <v>-4075.41</v>
      </c>
      <c r="I38" s="10"/>
      <c r="M38" s="117"/>
      <c r="N38" s="117"/>
      <c r="O38" s="117"/>
    </row>
    <row r="39" spans="1:15" ht="12.75" customHeight="1">
      <c r="A39" s="53" t="s">
        <v>32</v>
      </c>
      <c r="B39" s="112">
        <v>10324.4</v>
      </c>
      <c r="C39" s="112">
        <v>9680.6</v>
      </c>
      <c r="D39" s="112">
        <v>2892.7</v>
      </c>
      <c r="E39" s="112">
        <v>281.8</v>
      </c>
      <c r="F39" s="112">
        <v>465</v>
      </c>
      <c r="G39" s="116">
        <f>+F39-E39</f>
        <v>183.2</v>
      </c>
      <c r="H39" s="116">
        <f t="shared" si="1"/>
        <v>-7431.7</v>
      </c>
      <c r="I39" s="10"/>
      <c r="M39" s="117"/>
      <c r="N39" s="117"/>
      <c r="O39" s="117"/>
    </row>
    <row r="40" spans="1:15" ht="12.75" customHeight="1">
      <c r="A40" s="53" t="s">
        <v>33</v>
      </c>
      <c r="B40" s="112">
        <v>14051.92</v>
      </c>
      <c r="C40" s="112">
        <v>11825.52</v>
      </c>
      <c r="D40" s="112">
        <v>7461</v>
      </c>
      <c r="E40" s="112">
        <v>408.7</v>
      </c>
      <c r="F40" s="112">
        <v>351.3</v>
      </c>
      <c r="G40" s="116">
        <f>F40-E40</f>
        <v>-57.39999999999998</v>
      </c>
      <c r="H40" s="116">
        <f t="shared" si="1"/>
        <v>-6590.92</v>
      </c>
      <c r="I40" s="10"/>
      <c r="M40" s="117"/>
      <c r="N40" s="117"/>
      <c r="O40" s="117"/>
    </row>
    <row r="41" spans="1:15" ht="12.75" customHeight="1">
      <c r="A41" s="53" t="s">
        <v>34</v>
      </c>
      <c r="B41" s="112">
        <v>240.41</v>
      </c>
      <c r="C41" s="112">
        <v>240.41</v>
      </c>
      <c r="D41" s="140">
        <v>0</v>
      </c>
      <c r="E41" s="113">
        <v>0</v>
      </c>
      <c r="F41" s="113">
        <v>0</v>
      </c>
      <c r="G41" s="113">
        <v>0</v>
      </c>
      <c r="H41" s="116">
        <f t="shared" si="1"/>
        <v>-240.41</v>
      </c>
      <c r="I41" s="10"/>
      <c r="M41" s="117"/>
      <c r="N41" s="117"/>
      <c r="O41" s="117"/>
    </row>
    <row r="42" spans="1:15" ht="12.75" customHeight="1" hidden="1">
      <c r="A42" s="53" t="s">
        <v>35</v>
      </c>
      <c r="B42" s="113">
        <v>0</v>
      </c>
      <c r="C42" s="144">
        <v>0</v>
      </c>
      <c r="D42" s="149">
        <v>0</v>
      </c>
      <c r="E42" s="113">
        <v>0</v>
      </c>
      <c r="F42" s="144">
        <v>0</v>
      </c>
      <c r="G42" s="113">
        <v>0</v>
      </c>
      <c r="H42" s="113">
        <f t="shared" si="1"/>
        <v>0</v>
      </c>
      <c r="I42" s="10"/>
      <c r="M42" s="117"/>
      <c r="N42" s="117"/>
      <c r="O42" s="117"/>
    </row>
    <row r="43" spans="1:15" ht="12.75" customHeight="1">
      <c r="A43" s="9" t="s">
        <v>14</v>
      </c>
      <c r="B43" s="129">
        <f>SUM(B44:B47)</f>
        <v>20671.65</v>
      </c>
      <c r="C43" s="129">
        <f>SUM(C44:C47)</f>
        <v>18595.55</v>
      </c>
      <c r="D43" s="129">
        <f>SUM(D44:D47)</f>
        <v>8914</v>
      </c>
      <c r="E43" s="129">
        <v>780.4000000000001</v>
      </c>
      <c r="F43" s="129">
        <f>SUM(F44:F46)</f>
        <v>1113.1</v>
      </c>
      <c r="G43" s="90">
        <f>F43-E43</f>
        <v>332.6999999999998</v>
      </c>
      <c r="H43" s="90">
        <f>+D43-B43</f>
        <v>-11757.650000000001</v>
      </c>
      <c r="M43" s="117"/>
      <c r="N43" s="117"/>
      <c r="O43" s="117"/>
    </row>
    <row r="44" spans="1:15" ht="12.75" customHeight="1">
      <c r="A44" s="53" t="s">
        <v>31</v>
      </c>
      <c r="B44" s="112">
        <v>4987.56</v>
      </c>
      <c r="C44" s="112">
        <v>4587.56</v>
      </c>
      <c r="D44" s="112">
        <v>1772.5</v>
      </c>
      <c r="E44" s="112">
        <v>190.4</v>
      </c>
      <c r="F44" s="112">
        <v>401.1</v>
      </c>
      <c r="G44" s="116">
        <f>+F44-E44</f>
        <v>210.70000000000002</v>
      </c>
      <c r="H44" s="116">
        <f t="shared" si="1"/>
        <v>-3215.0600000000004</v>
      </c>
      <c r="M44" s="117"/>
      <c r="N44" s="117"/>
      <c r="O44" s="117"/>
    </row>
    <row r="45" spans="1:15" ht="12.75" customHeight="1">
      <c r="A45" s="53" t="s">
        <v>32</v>
      </c>
      <c r="B45" s="112">
        <v>7182.04</v>
      </c>
      <c r="C45" s="112">
        <v>6725.94</v>
      </c>
      <c r="D45" s="112">
        <v>1861.7</v>
      </c>
      <c r="E45" s="112">
        <v>194.3</v>
      </c>
      <c r="F45" s="112">
        <v>408.9</v>
      </c>
      <c r="G45" s="116">
        <f>+F45-E45</f>
        <v>214.59999999999997</v>
      </c>
      <c r="H45" s="116">
        <f t="shared" si="1"/>
        <v>-5320.34</v>
      </c>
      <c r="M45" s="117"/>
      <c r="N45" s="117"/>
      <c r="O45" s="117"/>
    </row>
    <row r="46" spans="1:15" ht="12.75" customHeight="1">
      <c r="A46" s="53" t="s">
        <v>33</v>
      </c>
      <c r="B46" s="112">
        <v>8346.05</v>
      </c>
      <c r="C46" s="112">
        <v>7126.05</v>
      </c>
      <c r="D46" s="112">
        <v>5279.8</v>
      </c>
      <c r="E46" s="112">
        <v>395.7</v>
      </c>
      <c r="F46" s="112">
        <v>303.1</v>
      </c>
      <c r="G46" s="116">
        <f>F46-E46</f>
        <v>-92.59999999999997</v>
      </c>
      <c r="H46" s="116">
        <f t="shared" si="1"/>
        <v>-3066.249999999999</v>
      </c>
      <c r="M46" s="117"/>
      <c r="N46" s="117"/>
      <c r="O46" s="117"/>
    </row>
    <row r="47" spans="1:15" ht="12.75" customHeight="1">
      <c r="A47" s="53" t="s">
        <v>34</v>
      </c>
      <c r="B47" s="112">
        <v>156</v>
      </c>
      <c r="C47" s="112">
        <v>156</v>
      </c>
      <c r="D47" s="113">
        <v>0</v>
      </c>
      <c r="E47" s="113">
        <v>0</v>
      </c>
      <c r="F47" s="113">
        <v>0</v>
      </c>
      <c r="G47" s="113">
        <v>0</v>
      </c>
      <c r="H47" s="116">
        <f t="shared" si="1"/>
        <v>-156</v>
      </c>
      <c r="M47" s="117"/>
      <c r="N47" s="117"/>
      <c r="O47" s="117"/>
    </row>
    <row r="48" spans="1:15" ht="12.75" customHeight="1" hidden="1">
      <c r="A48" s="53" t="s">
        <v>35</v>
      </c>
      <c r="B48" s="113">
        <v>0</v>
      </c>
      <c r="C48" s="113">
        <v>0</v>
      </c>
      <c r="D48" s="149">
        <v>0</v>
      </c>
      <c r="E48" s="113">
        <v>0</v>
      </c>
      <c r="F48" s="144">
        <v>0</v>
      </c>
      <c r="G48" s="113">
        <v>0</v>
      </c>
      <c r="H48" s="113">
        <f t="shared" si="1"/>
        <v>0</v>
      </c>
      <c r="M48" s="117"/>
      <c r="N48" s="117"/>
      <c r="O48" s="117"/>
    </row>
    <row r="49" spans="1:15" ht="23.25" customHeight="1">
      <c r="A49" s="9" t="s">
        <v>15</v>
      </c>
      <c r="B49" s="108">
        <v>6.681703711233015</v>
      </c>
      <c r="C49" s="139">
        <v>7.207598135789403</v>
      </c>
      <c r="D49" s="139">
        <v>2.648303465838685</v>
      </c>
      <c r="E49" s="139">
        <v>4.85</v>
      </c>
      <c r="F49" s="139">
        <v>4.893572693063347</v>
      </c>
      <c r="G49" s="90">
        <f>F49-E49</f>
        <v>0.04357269306334732</v>
      </c>
      <c r="H49" s="90">
        <f t="shared" si="1"/>
        <v>-4.033400245394331</v>
      </c>
      <c r="J49" s="75"/>
      <c r="K49" s="75"/>
      <c r="L49" s="75"/>
      <c r="M49" s="117"/>
      <c r="N49" s="117"/>
      <c r="O49" s="117"/>
    </row>
    <row r="50" spans="1:15" ht="12" customHeight="1">
      <c r="A50" s="53" t="s">
        <v>31</v>
      </c>
      <c r="B50" s="106">
        <v>4.809094941218612</v>
      </c>
      <c r="C50" s="106">
        <v>5.176261262905768</v>
      </c>
      <c r="D50" s="106">
        <v>1.9135067535739185</v>
      </c>
      <c r="E50" s="107">
        <v>4.05</v>
      </c>
      <c r="F50" s="107">
        <v>4.314242427233228</v>
      </c>
      <c r="G50" s="107">
        <v>0</v>
      </c>
      <c r="H50" s="116">
        <f t="shared" si="1"/>
        <v>-2.8955881876446936</v>
      </c>
      <c r="J50" s="75"/>
      <c r="K50" s="75"/>
      <c r="L50" s="75"/>
      <c r="M50" s="117"/>
      <c r="N50" s="117"/>
      <c r="O50" s="117"/>
    </row>
    <row r="51" spans="1:15" ht="12" customHeight="1">
      <c r="A51" s="53" t="s">
        <v>32</v>
      </c>
      <c r="B51" s="106">
        <v>6.878414161541948</v>
      </c>
      <c r="C51" s="106">
        <v>7.41046134986006</v>
      </c>
      <c r="D51" s="106">
        <v>2.250232631529606</v>
      </c>
      <c r="E51" s="107">
        <v>4.623300571667494</v>
      </c>
      <c r="F51" s="107">
        <v>4.952193725080577</v>
      </c>
      <c r="G51" s="116">
        <f>+F51-E51</f>
        <v>0.328893153413083</v>
      </c>
      <c r="H51" s="116">
        <f t="shared" si="1"/>
        <v>-4.628181530012342</v>
      </c>
      <c r="J51" s="75"/>
      <c r="K51" s="75"/>
      <c r="L51" s="75"/>
      <c r="M51" s="117"/>
      <c r="N51" s="117"/>
      <c r="O51" s="117"/>
    </row>
    <row r="52" spans="1:15" ht="12" customHeight="1">
      <c r="A52" s="53" t="s">
        <v>33</v>
      </c>
      <c r="B52" s="106">
        <v>7.555535874848766</v>
      </c>
      <c r="C52" s="106">
        <v>8.160733273906846</v>
      </c>
      <c r="D52" s="106">
        <v>2.82091884334991</v>
      </c>
      <c r="E52" s="106">
        <v>5.34</v>
      </c>
      <c r="F52" s="106">
        <v>5.581132012207574</v>
      </c>
      <c r="G52" s="116">
        <f>F52-E52</f>
        <v>0.24113201220757396</v>
      </c>
      <c r="H52" s="116">
        <f t="shared" si="1"/>
        <v>-4.734617031498855</v>
      </c>
      <c r="J52" s="75"/>
      <c r="K52" s="75"/>
      <c r="L52" s="75"/>
      <c r="M52" s="117"/>
      <c r="N52" s="117"/>
      <c r="O52" s="117"/>
    </row>
    <row r="53" spans="1:15" ht="12" customHeight="1">
      <c r="A53" s="53" t="s">
        <v>34</v>
      </c>
      <c r="B53" s="107">
        <v>18.44012367720777</v>
      </c>
      <c r="C53" s="107">
        <v>18.44012367720777</v>
      </c>
      <c r="D53" s="107">
        <v>0</v>
      </c>
      <c r="E53" s="107">
        <v>0</v>
      </c>
      <c r="F53" s="107">
        <v>0</v>
      </c>
      <c r="G53" s="107">
        <v>0</v>
      </c>
      <c r="H53" s="107" t="s">
        <v>1</v>
      </c>
      <c r="J53" s="75"/>
      <c r="K53" s="75"/>
      <c r="L53" s="75"/>
      <c r="M53" s="117"/>
      <c r="N53" s="117"/>
      <c r="O53" s="117"/>
    </row>
    <row r="54" spans="1:8" ht="12" customHeight="1" hidden="1">
      <c r="A54" s="53" t="s">
        <v>35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D7" sqref="D7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101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3"/>
      <c r="B3" s="61" t="s">
        <v>84</v>
      </c>
      <c r="C3" s="61" t="s">
        <v>106</v>
      </c>
      <c r="D3" s="61" t="s">
        <v>110</v>
      </c>
      <c r="E3" s="61">
        <v>40483</v>
      </c>
      <c r="F3" s="61">
        <v>40513</v>
      </c>
      <c r="G3" s="66" t="s">
        <v>2</v>
      </c>
      <c r="H3" s="66" t="s">
        <v>3</v>
      </c>
      <c r="I3"/>
    </row>
    <row r="4" spans="1:15" ht="12.75" customHeight="1">
      <c r="A4" s="72" t="s">
        <v>67</v>
      </c>
      <c r="B4" s="114">
        <f>SUM(B5:B7)</f>
        <v>4911.84</v>
      </c>
      <c r="C4" s="114">
        <f>SUM(C5:C7)</f>
        <v>4476.84</v>
      </c>
      <c r="D4" s="114">
        <f>SUM(D5:D7)</f>
        <v>4695</v>
      </c>
      <c r="E4" s="114">
        <v>380</v>
      </c>
      <c r="F4" s="114">
        <f>SUM(F5:F7)</f>
        <v>360</v>
      </c>
      <c r="G4" s="90">
        <f>F4-E4</f>
        <v>-20</v>
      </c>
      <c r="H4" s="90">
        <f>+D4-B4</f>
        <v>-216.84000000000015</v>
      </c>
      <c r="I4"/>
      <c r="J4" s="10"/>
      <c r="M4" s="118"/>
      <c r="N4" s="118"/>
      <c r="O4" s="118"/>
    </row>
    <row r="5" spans="1:15" ht="12.75" customHeight="1">
      <c r="A5" s="73" t="s">
        <v>10</v>
      </c>
      <c r="B5" s="111">
        <v>1145</v>
      </c>
      <c r="C5" s="111">
        <v>1070</v>
      </c>
      <c r="D5" s="111">
        <v>635</v>
      </c>
      <c r="E5" s="111">
        <v>50</v>
      </c>
      <c r="F5" s="111">
        <v>50</v>
      </c>
      <c r="G5" s="116">
        <f>F5-E5</f>
        <v>0</v>
      </c>
      <c r="H5" s="116">
        <f aca="true" t="shared" si="0" ref="H5:H25">+D5-B5</f>
        <v>-510</v>
      </c>
      <c r="I5"/>
      <c r="J5" s="10"/>
      <c r="M5" s="118"/>
      <c r="N5" s="118"/>
      <c r="O5" s="118"/>
    </row>
    <row r="6" spans="1:15" ht="12.75" customHeight="1">
      <c r="A6" s="73" t="s">
        <v>36</v>
      </c>
      <c r="B6" s="111">
        <v>1290</v>
      </c>
      <c r="C6" s="111">
        <v>1230</v>
      </c>
      <c r="D6" s="111">
        <v>865</v>
      </c>
      <c r="E6" s="111">
        <v>70</v>
      </c>
      <c r="F6" s="111">
        <v>110</v>
      </c>
      <c r="G6" s="116">
        <f>F6-E6</f>
        <v>40</v>
      </c>
      <c r="H6" s="116">
        <f t="shared" si="0"/>
        <v>-425</v>
      </c>
      <c r="I6"/>
      <c r="J6" s="10"/>
      <c r="M6" s="118"/>
      <c r="N6" s="118"/>
      <c r="O6" s="118"/>
    </row>
    <row r="7" spans="1:15" ht="12.75" customHeight="1">
      <c r="A7" s="73" t="s">
        <v>11</v>
      </c>
      <c r="B7" s="111">
        <v>2476.84</v>
      </c>
      <c r="C7" s="111">
        <v>2176.84</v>
      </c>
      <c r="D7" s="111">
        <v>3195</v>
      </c>
      <c r="E7" s="111">
        <v>260</v>
      </c>
      <c r="F7" s="111">
        <v>200</v>
      </c>
      <c r="G7" s="116">
        <f>F7-E7</f>
        <v>-60</v>
      </c>
      <c r="H7" s="116">
        <f>+D7-B7</f>
        <v>718.1599999999999</v>
      </c>
      <c r="I7"/>
      <c r="J7" s="10"/>
      <c r="M7" s="118"/>
      <c r="N7" s="118"/>
      <c r="O7" s="118"/>
    </row>
    <row r="8" spans="1:15" ht="12.75" customHeight="1" hidden="1">
      <c r="A8" s="73" t="s">
        <v>37</v>
      </c>
      <c r="B8" s="112">
        <v>0</v>
      </c>
      <c r="C8" s="112">
        <v>0</v>
      </c>
      <c r="D8" s="148">
        <v>0</v>
      </c>
      <c r="E8" s="112">
        <v>0</v>
      </c>
      <c r="F8" s="148">
        <v>0</v>
      </c>
      <c r="G8" s="112">
        <v>0</v>
      </c>
      <c r="H8" s="112">
        <f t="shared" si="0"/>
        <v>0</v>
      </c>
      <c r="I8"/>
      <c r="J8" s="10"/>
      <c r="M8" s="118"/>
      <c r="N8" s="118"/>
      <c r="O8" s="118"/>
    </row>
    <row r="9" spans="1:15" ht="12.75" customHeight="1" hidden="1">
      <c r="A9" s="73" t="s">
        <v>38</v>
      </c>
      <c r="B9" s="112">
        <v>0</v>
      </c>
      <c r="C9" s="112">
        <v>0</v>
      </c>
      <c r="D9" s="148">
        <v>0</v>
      </c>
      <c r="E9" s="112">
        <v>0</v>
      </c>
      <c r="F9" s="148">
        <v>0</v>
      </c>
      <c r="G9" s="112">
        <v>0</v>
      </c>
      <c r="H9" s="112">
        <f t="shared" si="0"/>
        <v>0</v>
      </c>
      <c r="I9"/>
      <c r="J9" s="10"/>
      <c r="M9" s="118"/>
      <c r="N9" s="118"/>
      <c r="O9" s="118"/>
    </row>
    <row r="10" spans="1:15" ht="12.75" customHeight="1">
      <c r="A10" s="72" t="s">
        <v>69</v>
      </c>
      <c r="B10" s="114">
        <f>SUM(B11:B13)</f>
        <v>10576.514</v>
      </c>
      <c r="C10" s="114">
        <f>SUM(C11:C13)</f>
        <v>9715.725999999999</v>
      </c>
      <c r="D10" s="114">
        <f>SUM(D11:D13)</f>
        <v>6357.528299999999</v>
      </c>
      <c r="E10" s="114">
        <v>519.335</v>
      </c>
      <c r="F10" s="114">
        <f>SUM(F11:F13)</f>
        <v>399.833</v>
      </c>
      <c r="G10" s="90">
        <f>F10-E10</f>
        <v>-119.50200000000001</v>
      </c>
      <c r="H10" s="90">
        <f>+D10-B10</f>
        <v>-4218.9857</v>
      </c>
      <c r="I10"/>
      <c r="M10" s="118"/>
      <c r="N10" s="118"/>
      <c r="O10" s="118"/>
    </row>
    <row r="11" spans="1:15" ht="12.75" customHeight="1">
      <c r="A11" s="73" t="s">
        <v>10</v>
      </c>
      <c r="B11" s="111">
        <v>3689.0063</v>
      </c>
      <c r="C11" s="111">
        <v>3389.8462999999997</v>
      </c>
      <c r="D11" s="111">
        <v>941.8721999999999</v>
      </c>
      <c r="E11" s="111">
        <v>64.2</v>
      </c>
      <c r="F11" s="111">
        <v>30.8</v>
      </c>
      <c r="G11" s="116">
        <f>F11-E11</f>
        <v>-33.400000000000006</v>
      </c>
      <c r="H11" s="116">
        <f t="shared" si="0"/>
        <v>-2747.1341</v>
      </c>
      <c r="I11"/>
      <c r="J11" s="10"/>
      <c r="M11" s="118"/>
      <c r="N11" s="118"/>
      <c r="O11" s="118"/>
    </row>
    <row r="12" spans="1:15" ht="12.75" customHeight="1">
      <c r="A12" s="73" t="s">
        <v>36</v>
      </c>
      <c r="B12" s="111">
        <v>2435.7418</v>
      </c>
      <c r="C12" s="111">
        <v>2277.5737999999997</v>
      </c>
      <c r="D12" s="111">
        <v>1086.585</v>
      </c>
      <c r="E12" s="111">
        <v>61.17</v>
      </c>
      <c r="F12" s="111">
        <v>140.12</v>
      </c>
      <c r="G12" s="116">
        <f>F12-E12</f>
        <v>78.95</v>
      </c>
      <c r="H12" s="116">
        <f t="shared" si="0"/>
        <v>-1349.1567999999997</v>
      </c>
      <c r="I12"/>
      <c r="J12" s="10"/>
      <c r="M12" s="118"/>
      <c r="N12" s="118"/>
      <c r="O12" s="118"/>
    </row>
    <row r="13" spans="1:15" ht="12.75" customHeight="1">
      <c r="A13" s="73" t="s">
        <v>11</v>
      </c>
      <c r="B13" s="111">
        <v>4451.7659</v>
      </c>
      <c r="C13" s="111">
        <v>4048.3059</v>
      </c>
      <c r="D13" s="111">
        <v>4329.071099999999</v>
      </c>
      <c r="E13" s="111">
        <v>393.965</v>
      </c>
      <c r="F13" s="111">
        <v>228.913</v>
      </c>
      <c r="G13" s="116">
        <f>F13-E13</f>
        <v>-165.05199999999996</v>
      </c>
      <c r="H13" s="116">
        <f t="shared" si="0"/>
        <v>-122.69480000000112</v>
      </c>
      <c r="I13"/>
      <c r="J13" s="10"/>
      <c r="M13" s="118"/>
      <c r="N13" s="118"/>
      <c r="O13" s="118"/>
    </row>
    <row r="14" spans="1:15" ht="12.75" customHeight="1" hidden="1">
      <c r="A14" s="73" t="s">
        <v>37</v>
      </c>
      <c r="B14" s="112">
        <v>0</v>
      </c>
      <c r="C14" s="112">
        <v>0</v>
      </c>
      <c r="D14" s="148">
        <v>0</v>
      </c>
      <c r="E14" s="112">
        <v>0</v>
      </c>
      <c r="F14" s="148">
        <v>0</v>
      </c>
      <c r="G14" s="112">
        <v>0</v>
      </c>
      <c r="H14" s="112">
        <f t="shared" si="0"/>
        <v>0</v>
      </c>
      <c r="I14"/>
      <c r="J14" s="10"/>
      <c r="M14" s="118"/>
      <c r="N14" s="118"/>
      <c r="O14" s="118"/>
    </row>
    <row r="15" spans="1:15" ht="12.75" customHeight="1" hidden="1">
      <c r="A15" s="73" t="s">
        <v>38</v>
      </c>
      <c r="B15" s="112">
        <v>0</v>
      </c>
      <c r="C15" s="112">
        <v>0</v>
      </c>
      <c r="D15" s="148">
        <v>0</v>
      </c>
      <c r="E15" s="112">
        <v>0</v>
      </c>
      <c r="F15" s="148">
        <v>0</v>
      </c>
      <c r="G15" s="112">
        <v>0</v>
      </c>
      <c r="H15" s="112">
        <f t="shared" si="0"/>
        <v>0</v>
      </c>
      <c r="I15"/>
      <c r="J15" s="10"/>
      <c r="M15" s="118"/>
      <c r="N15" s="118"/>
      <c r="O15" s="118"/>
    </row>
    <row r="16" spans="1:15" ht="12.75" customHeight="1">
      <c r="A16" s="72" t="s">
        <v>70</v>
      </c>
      <c r="B16" s="114">
        <f>SUM(B17:B19)</f>
        <v>4567.7632</v>
      </c>
      <c r="C16" s="114">
        <f>SUM(C17:C19)</f>
        <v>4161.8632</v>
      </c>
      <c r="D16" s="114">
        <f>SUM(D17:D19)</f>
        <v>3527.3991</v>
      </c>
      <c r="E16" s="114">
        <v>298.31</v>
      </c>
      <c r="F16" s="114">
        <f>SUM(F17:F19)</f>
        <v>286.55</v>
      </c>
      <c r="G16" s="90">
        <f>F16-E16</f>
        <v>-11.759999999999991</v>
      </c>
      <c r="H16" s="90">
        <f t="shared" si="0"/>
        <v>-1040.3641000000002</v>
      </c>
      <c r="I16"/>
      <c r="M16" s="118"/>
      <c r="N16" s="118"/>
      <c r="O16" s="118"/>
    </row>
    <row r="17" spans="1:15" ht="12.75" customHeight="1">
      <c r="A17" s="73" t="s">
        <v>10</v>
      </c>
      <c r="B17" s="111">
        <v>1224.1028000000001</v>
      </c>
      <c r="C17" s="111">
        <v>1174.1028000000001</v>
      </c>
      <c r="D17" s="111">
        <v>520.3</v>
      </c>
      <c r="E17" s="111">
        <v>51.05</v>
      </c>
      <c r="F17" s="111">
        <v>30.8</v>
      </c>
      <c r="G17" s="116">
        <f>F17-E17</f>
        <v>-20.249999999999996</v>
      </c>
      <c r="H17" s="116">
        <f t="shared" si="0"/>
        <v>-703.8028000000002</v>
      </c>
      <c r="I17"/>
      <c r="M17" s="118"/>
      <c r="N17" s="118"/>
      <c r="O17" s="118"/>
    </row>
    <row r="18" spans="1:15" ht="12.75" customHeight="1">
      <c r="A18" s="73" t="s">
        <v>36</v>
      </c>
      <c r="B18" s="111">
        <v>1088.2372</v>
      </c>
      <c r="C18" s="111">
        <v>1028.2372</v>
      </c>
      <c r="D18" s="111">
        <v>522.772</v>
      </c>
      <c r="E18" s="111">
        <v>31.53</v>
      </c>
      <c r="F18" s="111">
        <v>90.15</v>
      </c>
      <c r="G18" s="116">
        <f>F18-E18</f>
        <v>58.620000000000005</v>
      </c>
      <c r="H18" s="116">
        <f t="shared" si="0"/>
        <v>-565.4652</v>
      </c>
      <c r="I18"/>
      <c r="M18" s="118"/>
      <c r="N18" s="118"/>
      <c r="O18" s="118"/>
    </row>
    <row r="19" spans="1:15" ht="12.75" customHeight="1">
      <c r="A19" s="73" t="s">
        <v>11</v>
      </c>
      <c r="B19" s="111">
        <v>2255.4232</v>
      </c>
      <c r="C19" s="111">
        <v>1959.5231999999999</v>
      </c>
      <c r="D19" s="111">
        <v>2484.3271</v>
      </c>
      <c r="E19" s="111">
        <v>215.73</v>
      </c>
      <c r="F19" s="111">
        <v>165.6</v>
      </c>
      <c r="G19" s="116">
        <f>F19-E19</f>
        <v>-50.129999999999995</v>
      </c>
      <c r="H19" s="116">
        <f>+D19-B19</f>
        <v>228.9038999999998</v>
      </c>
      <c r="I19"/>
      <c r="M19" s="118"/>
      <c r="N19" s="118"/>
      <c r="O19" s="118"/>
    </row>
    <row r="20" spans="1:15" ht="12.75" customHeight="1" hidden="1">
      <c r="A20" s="73" t="s">
        <v>37</v>
      </c>
      <c r="B20" s="112">
        <v>0</v>
      </c>
      <c r="C20" s="112">
        <v>0</v>
      </c>
      <c r="D20" s="148">
        <v>0</v>
      </c>
      <c r="E20" s="112">
        <v>0</v>
      </c>
      <c r="F20" s="148">
        <v>0</v>
      </c>
      <c r="G20" s="112">
        <v>0</v>
      </c>
      <c r="H20" s="112">
        <f t="shared" si="0"/>
        <v>0</v>
      </c>
      <c r="I20"/>
      <c r="M20" s="118"/>
      <c r="N20" s="118"/>
      <c r="O20" s="118"/>
    </row>
    <row r="21" spans="1:15" ht="12.75" customHeight="1" hidden="1">
      <c r="A21" s="73" t="s">
        <v>38</v>
      </c>
      <c r="B21" s="112">
        <v>0</v>
      </c>
      <c r="C21" s="112">
        <v>0</v>
      </c>
      <c r="D21" s="148">
        <v>0</v>
      </c>
      <c r="E21" s="112">
        <v>0</v>
      </c>
      <c r="F21" s="148">
        <v>0</v>
      </c>
      <c r="G21" s="112">
        <v>0</v>
      </c>
      <c r="H21" s="112">
        <f t="shared" si="0"/>
        <v>0</v>
      </c>
      <c r="I21"/>
      <c r="M21" s="118"/>
      <c r="N21" s="118"/>
      <c r="O21" s="118"/>
    </row>
    <row r="22" spans="1:15" ht="12.75" customHeight="1">
      <c r="A22" s="72" t="s">
        <v>68</v>
      </c>
      <c r="B22" s="110">
        <v>12.73579300995259</v>
      </c>
      <c r="C22" s="110">
        <v>13.31484803409361</v>
      </c>
      <c r="D22" s="137">
        <v>10.391453181962047</v>
      </c>
      <c r="E22" s="137">
        <v>12.787676292099986</v>
      </c>
      <c r="F22" s="137">
        <v>11.073975002322504</v>
      </c>
      <c r="G22" s="90">
        <f>F22-E22</f>
        <v>-1.7137012897774824</v>
      </c>
      <c r="H22" s="90">
        <f t="shared" si="0"/>
        <v>-2.3443398279905416</v>
      </c>
      <c r="I22"/>
      <c r="J22" s="75"/>
      <c r="K22" s="75"/>
      <c r="L22" s="75"/>
      <c r="M22" s="118"/>
      <c r="N22" s="118"/>
      <c r="O22" s="118"/>
    </row>
    <row r="23" spans="1:15" ht="12.75" customHeight="1">
      <c r="A23" s="73" t="s">
        <v>10</v>
      </c>
      <c r="B23" s="109">
        <v>10.871534899094486</v>
      </c>
      <c r="C23" s="109">
        <v>11.675493607252806</v>
      </c>
      <c r="D23" s="109">
        <v>4.603734292315649</v>
      </c>
      <c r="E23" s="109">
        <v>4.590415457395562</v>
      </c>
      <c r="F23" s="109">
        <v>5.101502903855014</v>
      </c>
      <c r="G23" s="116">
        <f>F23-E23</f>
        <v>0.5110874464594524</v>
      </c>
      <c r="H23" s="116">
        <f t="shared" si="0"/>
        <v>-6.267800606778837</v>
      </c>
      <c r="I23"/>
      <c r="J23" s="75"/>
      <c r="K23" s="75"/>
      <c r="L23" s="75"/>
      <c r="M23" s="118"/>
      <c r="N23" s="118"/>
      <c r="O23" s="118"/>
    </row>
    <row r="24" spans="1:15" ht="12.75" customHeight="1">
      <c r="A24" s="73" t="s">
        <v>36</v>
      </c>
      <c r="B24" s="109">
        <v>12.314576235026138</v>
      </c>
      <c r="C24" s="109">
        <v>13.017337569262702</v>
      </c>
      <c r="D24" s="109">
        <v>7.412045282709488</v>
      </c>
      <c r="E24" s="145">
        <v>8.626945524988137</v>
      </c>
      <c r="F24" s="145">
        <v>8.55479400047263</v>
      </c>
      <c r="G24" s="116">
        <f>F24-E24</f>
        <v>-0.07215152451550821</v>
      </c>
      <c r="H24" s="116">
        <f t="shared" si="0"/>
        <v>-4.90253095231665</v>
      </c>
      <c r="I24"/>
      <c r="J24" s="75"/>
      <c r="K24" s="75"/>
      <c r="L24" s="75"/>
      <c r="M24" s="118"/>
      <c r="N24" s="118"/>
      <c r="O24" s="118"/>
    </row>
    <row r="25" spans="1:15" ht="12.75" customHeight="1">
      <c r="A25" s="73" t="s">
        <v>11</v>
      </c>
      <c r="B25" s="109">
        <v>13.63426521104064</v>
      </c>
      <c r="C25" s="109">
        <v>14.195509802108718</v>
      </c>
      <c r="D25" s="109">
        <v>12.05823054237515</v>
      </c>
      <c r="E25" s="109">
        <v>15.335574158408322</v>
      </c>
      <c r="F25" s="109">
        <v>13.55619908414355</v>
      </c>
      <c r="G25" s="116">
        <f>F25-E25</f>
        <v>-1.779375074264772</v>
      </c>
      <c r="H25" s="116">
        <f t="shared" si="0"/>
        <v>-1.576034668665491</v>
      </c>
      <c r="I25"/>
      <c r="J25" s="75"/>
      <c r="K25" s="75"/>
      <c r="L25" s="75"/>
      <c r="M25" s="118"/>
      <c r="N25" s="118"/>
      <c r="O25" s="118"/>
    </row>
    <row r="26" spans="1:15" ht="12.75" customHeight="1" hidden="1">
      <c r="A26" s="73" t="s">
        <v>37</v>
      </c>
      <c r="B26" s="112">
        <v>0</v>
      </c>
      <c r="C26" s="10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/>
      <c r="M26" s="118"/>
      <c r="N26" s="118"/>
      <c r="O26" s="118"/>
    </row>
    <row r="27" spans="1:15" ht="12.75" customHeight="1" hidden="1">
      <c r="A27" s="73" t="s">
        <v>38</v>
      </c>
      <c r="B27" s="112">
        <v>0</v>
      </c>
      <c r="C27" s="106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/>
      <c r="M27" s="118"/>
      <c r="N27" s="118"/>
      <c r="O27" s="118"/>
    </row>
    <row r="28" ht="15" customHeight="1"/>
    <row r="29" spans="1:10" ht="15" customHeight="1">
      <c r="A29" s="44" t="s">
        <v>102</v>
      </c>
      <c r="B29" s="1"/>
      <c r="J29"/>
    </row>
    <row r="30" spans="1:7" s="7" customFormat="1" ht="12.75" customHeight="1">
      <c r="A30" s="6" t="s">
        <v>81</v>
      </c>
      <c r="B30" s="6"/>
      <c r="C30" s="8"/>
      <c r="D30" s="8"/>
      <c r="E30" s="8"/>
      <c r="F30" s="8"/>
      <c r="G30" s="8"/>
    </row>
    <row r="31" spans="1:9" ht="26.25" customHeight="1">
      <c r="A31" s="63"/>
      <c r="B31" s="61" t="s">
        <v>84</v>
      </c>
      <c r="C31" s="61" t="s">
        <v>106</v>
      </c>
      <c r="D31" s="61" t="s">
        <v>110</v>
      </c>
      <c r="E31" s="61">
        <v>40483</v>
      </c>
      <c r="F31" s="61">
        <v>40513</v>
      </c>
      <c r="G31" s="66" t="s">
        <v>2</v>
      </c>
      <c r="H31" s="66" t="s">
        <v>3</v>
      </c>
      <c r="I31"/>
    </row>
    <row r="32" spans="1:9" ht="12.75" customHeight="1">
      <c r="A32" s="72" t="s">
        <v>43</v>
      </c>
      <c r="B32" s="84">
        <v>8.314386736083538</v>
      </c>
      <c r="C32" s="84">
        <v>8.792924633174524</v>
      </c>
      <c r="D32" s="84">
        <v>3.681428789991949</v>
      </c>
      <c r="E32" s="84">
        <v>4.658337878413027</v>
      </c>
      <c r="F32" s="84">
        <v>6.164279355913456</v>
      </c>
      <c r="G32" s="90">
        <f>+F32-E32</f>
        <v>1.5059414775004285</v>
      </c>
      <c r="H32" s="90">
        <f>+D32-B32</f>
        <v>-4.632957946091588</v>
      </c>
      <c r="I32"/>
    </row>
    <row r="33" spans="1:9" ht="12.75" customHeight="1">
      <c r="A33" s="36" t="s">
        <v>26</v>
      </c>
      <c r="B33" s="33">
        <v>10.355201574313881</v>
      </c>
      <c r="C33" s="143">
        <v>11.866241889176658</v>
      </c>
      <c r="D33" s="33">
        <v>3.912567765218359</v>
      </c>
      <c r="E33" s="33">
        <v>4.5</v>
      </c>
      <c r="F33" s="33">
        <v>5.7</v>
      </c>
      <c r="G33" s="116">
        <f>+F33-E33</f>
        <v>1.2000000000000002</v>
      </c>
      <c r="H33" s="116">
        <f>+D33-B33</f>
        <v>-6.442633809095522</v>
      </c>
      <c r="I33"/>
    </row>
    <row r="34" spans="1:9" ht="12.75" customHeight="1">
      <c r="A34" s="36" t="s">
        <v>27</v>
      </c>
      <c r="B34" s="33">
        <v>8.285242468130424</v>
      </c>
      <c r="C34" s="33">
        <v>8.772576798631023</v>
      </c>
      <c r="D34" s="33">
        <v>3.669576345870872</v>
      </c>
      <c r="E34" s="33">
        <v>4.54</v>
      </c>
      <c r="F34" s="33">
        <v>6.212060303479149</v>
      </c>
      <c r="G34" s="116">
        <f>+F34-E34</f>
        <v>1.6720603034791486</v>
      </c>
      <c r="H34" s="116">
        <f>+D34-B34</f>
        <v>-4.615666122259551</v>
      </c>
      <c r="I34"/>
    </row>
    <row r="35" spans="1:10" ht="12.75" customHeight="1">
      <c r="A35" s="36" t="s">
        <v>28</v>
      </c>
      <c r="B35" s="33">
        <v>7.782029997651114</v>
      </c>
      <c r="C35" s="33">
        <v>8.21675999743758</v>
      </c>
      <c r="D35" s="33">
        <v>3.712248076589671</v>
      </c>
      <c r="E35" s="33">
        <v>5</v>
      </c>
      <c r="F35" s="33">
        <v>6.7</v>
      </c>
      <c r="G35" s="116">
        <f>+F35-E35</f>
        <v>1.7000000000000002</v>
      </c>
      <c r="H35" s="116">
        <f>+D35-B35</f>
        <v>-4.069781921061443</v>
      </c>
      <c r="I35"/>
      <c r="J35" s="2" t="s">
        <v>85</v>
      </c>
    </row>
    <row r="36" spans="1:9" ht="12.75" customHeight="1">
      <c r="A36" s="36" t="s">
        <v>29</v>
      </c>
      <c r="B36" s="33">
        <v>4.759298743541935</v>
      </c>
      <c r="C36" s="33">
        <v>5.533333333333334</v>
      </c>
      <c r="D36" s="124" t="s">
        <v>1</v>
      </c>
      <c r="E36" s="124" t="s">
        <v>1</v>
      </c>
      <c r="F36" s="124" t="s">
        <v>1</v>
      </c>
      <c r="G36" s="116" t="s">
        <v>1</v>
      </c>
      <c r="H36" s="116" t="s">
        <v>1</v>
      </c>
      <c r="I36"/>
    </row>
    <row r="37" spans="1:9" ht="12.75" customHeight="1">
      <c r="A37" s="36" t="s">
        <v>30</v>
      </c>
      <c r="B37" s="92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16" t="s">
        <v>1</v>
      </c>
      <c r="H37" s="116" t="s">
        <v>1</v>
      </c>
      <c r="I37"/>
    </row>
    <row r="38" spans="1:9" ht="12.75" customHeight="1">
      <c r="A38" s="36" t="s">
        <v>71</v>
      </c>
      <c r="B38" s="33">
        <v>7</v>
      </c>
      <c r="C38" s="124" t="s">
        <v>1</v>
      </c>
      <c r="D38" s="33" t="s">
        <v>1</v>
      </c>
      <c r="E38" s="33" t="s">
        <v>1</v>
      </c>
      <c r="F38" s="33" t="s">
        <v>1</v>
      </c>
      <c r="G38" s="116" t="s">
        <v>1</v>
      </c>
      <c r="H38" s="116" t="s">
        <v>1</v>
      </c>
      <c r="I38"/>
    </row>
    <row r="39" spans="1:9" ht="12.75" customHeight="1">
      <c r="A39" s="36" t="s">
        <v>72</v>
      </c>
      <c r="B39" s="31" t="s">
        <v>1</v>
      </c>
      <c r="C39" s="124" t="s">
        <v>1</v>
      </c>
      <c r="D39" s="124" t="s">
        <v>1</v>
      </c>
      <c r="E39" s="124" t="s">
        <v>1</v>
      </c>
      <c r="F39" s="124" t="s">
        <v>1</v>
      </c>
      <c r="G39" s="116" t="s">
        <v>1</v>
      </c>
      <c r="H39" s="116" t="s">
        <v>1</v>
      </c>
      <c r="I39"/>
    </row>
    <row r="40" spans="1:9" ht="12.75" customHeight="1">
      <c r="A40" s="36" t="s">
        <v>73</v>
      </c>
      <c r="B40" s="74" t="s">
        <v>1</v>
      </c>
      <c r="C40" s="124" t="s">
        <v>1</v>
      </c>
      <c r="D40" s="124" t="s">
        <v>1</v>
      </c>
      <c r="E40" s="124" t="s">
        <v>1</v>
      </c>
      <c r="F40" s="124" t="s">
        <v>1</v>
      </c>
      <c r="G40" s="116" t="s">
        <v>1</v>
      </c>
      <c r="H40" s="116" t="s">
        <v>1</v>
      </c>
      <c r="I40"/>
    </row>
    <row r="41" spans="1:9" ht="12.75" customHeight="1">
      <c r="A41" s="72" t="s">
        <v>76</v>
      </c>
      <c r="B41" s="84">
        <v>7.8064080891404295</v>
      </c>
      <c r="C41" s="84">
        <v>8.29854645482366</v>
      </c>
      <c r="D41" s="84">
        <v>4.536571153186562</v>
      </c>
      <c r="E41" s="125">
        <v>4.751009421265142</v>
      </c>
      <c r="F41" s="125" t="s">
        <v>1</v>
      </c>
      <c r="G41" s="90" t="s">
        <v>1</v>
      </c>
      <c r="H41" s="90">
        <f>+D41-B41</f>
        <v>-3.269836935953868</v>
      </c>
      <c r="I41"/>
    </row>
    <row r="42" spans="1:9" ht="12.75" customHeight="1">
      <c r="A42" s="36" t="s">
        <v>26</v>
      </c>
      <c r="B42" s="33">
        <v>11.625</v>
      </c>
      <c r="C42" s="33">
        <v>14.5</v>
      </c>
      <c r="D42" s="33" t="s">
        <v>1</v>
      </c>
      <c r="E42" s="124" t="s">
        <v>1</v>
      </c>
      <c r="F42" s="124" t="s">
        <v>1</v>
      </c>
      <c r="G42" s="116" t="s">
        <v>1</v>
      </c>
      <c r="H42" s="116" t="s">
        <v>1</v>
      </c>
      <c r="I42"/>
    </row>
    <row r="43" spans="1:9" ht="12.75" customHeight="1">
      <c r="A43" s="36" t="s">
        <v>27</v>
      </c>
      <c r="B43" s="33">
        <v>9.133678045368345</v>
      </c>
      <c r="C43" s="33">
        <v>9.133678045368345</v>
      </c>
      <c r="D43" s="33">
        <v>4.75024328081557</v>
      </c>
      <c r="E43" s="33">
        <v>4.75</v>
      </c>
      <c r="F43" s="33" t="s">
        <v>1</v>
      </c>
      <c r="G43" s="116" t="s">
        <v>1</v>
      </c>
      <c r="H43" s="116">
        <f>+D43-B43</f>
        <v>-4.383434764552775</v>
      </c>
      <c r="I43"/>
    </row>
    <row r="44" spans="1:9" ht="12.75" customHeight="1">
      <c r="A44" s="36" t="s">
        <v>28</v>
      </c>
      <c r="B44" s="33">
        <v>7.806818181818182</v>
      </c>
      <c r="C44" s="33">
        <v>7.806818181818182</v>
      </c>
      <c r="D44" s="33">
        <v>4.222222222222222</v>
      </c>
      <c r="E44" s="33" t="s">
        <v>1</v>
      </c>
      <c r="F44" s="33" t="s">
        <v>1</v>
      </c>
      <c r="G44" s="116" t="s">
        <v>1</v>
      </c>
      <c r="H44" s="116">
        <f>+D44-B44</f>
        <v>-3.5845959595959593</v>
      </c>
      <c r="I44"/>
    </row>
    <row r="45" spans="1:9" ht="12.75" customHeight="1">
      <c r="A45" s="36" t="s">
        <v>29</v>
      </c>
      <c r="B45" s="33">
        <v>3.9</v>
      </c>
      <c r="C45" s="33">
        <v>5</v>
      </c>
      <c r="D45" s="33">
        <v>5</v>
      </c>
      <c r="E45" s="33" t="s">
        <v>1</v>
      </c>
      <c r="F45" s="33" t="s">
        <v>1</v>
      </c>
      <c r="G45" s="116" t="s">
        <v>1</v>
      </c>
      <c r="H45" s="116">
        <f>+D45-B45</f>
        <v>1.1</v>
      </c>
      <c r="I45"/>
    </row>
    <row r="46" spans="1:9" ht="12.75" customHeight="1">
      <c r="A46" s="36" t="s">
        <v>30</v>
      </c>
      <c r="B46" s="33">
        <v>13</v>
      </c>
      <c r="C46" s="33">
        <v>13</v>
      </c>
      <c r="D46" s="33" t="s">
        <v>1</v>
      </c>
      <c r="E46" s="124" t="s">
        <v>1</v>
      </c>
      <c r="F46" s="124" t="s">
        <v>1</v>
      </c>
      <c r="G46" s="116" t="s">
        <v>1</v>
      </c>
      <c r="H46" s="116" t="s">
        <v>1</v>
      </c>
      <c r="I46"/>
    </row>
    <row r="47" spans="1:9" ht="12.75" customHeight="1">
      <c r="A47" s="36" t="s">
        <v>71</v>
      </c>
      <c r="B47" s="33">
        <v>5.5</v>
      </c>
      <c r="C47" s="33">
        <v>5.5</v>
      </c>
      <c r="D47" s="33" t="s">
        <v>1</v>
      </c>
      <c r="E47" s="124" t="s">
        <v>1</v>
      </c>
      <c r="F47" s="124" t="s">
        <v>1</v>
      </c>
      <c r="G47" s="116" t="s">
        <v>1</v>
      </c>
      <c r="H47" s="116" t="s">
        <v>1</v>
      </c>
      <c r="I47"/>
    </row>
    <row r="48" spans="1:9" ht="12.75" customHeight="1">
      <c r="A48" s="36" t="s">
        <v>72</v>
      </c>
      <c r="B48" s="33">
        <v>4.666666666666667</v>
      </c>
      <c r="C48" s="33">
        <v>5.5</v>
      </c>
      <c r="D48" s="124" t="s">
        <v>1</v>
      </c>
      <c r="E48" s="124" t="s">
        <v>1</v>
      </c>
      <c r="F48" s="33" t="s">
        <v>1</v>
      </c>
      <c r="G48" s="116" t="s">
        <v>1</v>
      </c>
      <c r="H48" s="116" t="s">
        <v>1</v>
      </c>
      <c r="I48"/>
    </row>
    <row r="49" spans="1:9" ht="12.75" customHeight="1">
      <c r="A49" s="36" t="s">
        <v>73</v>
      </c>
      <c r="B49" s="31" t="s">
        <v>1</v>
      </c>
      <c r="C49" s="33" t="s">
        <v>1</v>
      </c>
      <c r="D49" s="124" t="s">
        <v>1</v>
      </c>
      <c r="E49" s="124" t="s">
        <v>1</v>
      </c>
      <c r="F49" s="33" t="s">
        <v>1</v>
      </c>
      <c r="G49" s="116" t="s">
        <v>1</v>
      </c>
      <c r="H49" s="116" t="s">
        <v>1</v>
      </c>
      <c r="I49"/>
    </row>
    <row r="50" spans="1:9" ht="12.75" customHeight="1">
      <c r="A50" s="72" t="s">
        <v>77</v>
      </c>
      <c r="B50" s="85">
        <v>5.9582877583396225</v>
      </c>
      <c r="C50" s="85">
        <v>5.9582877583396225</v>
      </c>
      <c r="D50" s="125">
        <v>2.90827846254134</v>
      </c>
      <c r="E50" s="125">
        <v>3</v>
      </c>
      <c r="F50" s="125" t="s">
        <v>1</v>
      </c>
      <c r="G50" s="90" t="s">
        <v>1</v>
      </c>
      <c r="H50" s="90">
        <f>+D50-B50</f>
        <v>-3.0500092957982825</v>
      </c>
      <c r="I50"/>
    </row>
    <row r="51" spans="1:9" ht="12.75" customHeight="1">
      <c r="A51" s="36" t="s">
        <v>26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6" t="s">
        <v>1</v>
      </c>
      <c r="H51" s="116" t="s">
        <v>1</v>
      </c>
      <c r="I51"/>
    </row>
    <row r="52" spans="1:9" ht="12.75" customHeight="1">
      <c r="A52" s="36" t="s">
        <v>27</v>
      </c>
      <c r="B52" s="48">
        <v>6.3</v>
      </c>
      <c r="C52" s="48">
        <v>6.3</v>
      </c>
      <c r="D52" s="33">
        <v>2.91584864523612</v>
      </c>
      <c r="E52" s="33">
        <v>3</v>
      </c>
      <c r="F52" s="33" t="s">
        <v>1</v>
      </c>
      <c r="G52" s="116" t="s">
        <v>1</v>
      </c>
      <c r="H52" s="116">
        <f>+D52-B52</f>
        <v>-3.3841513547638797</v>
      </c>
      <c r="I52"/>
    </row>
    <row r="53" spans="1:9" ht="12.75" customHeight="1">
      <c r="A53" s="36" t="s">
        <v>28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6" t="s">
        <v>1</v>
      </c>
      <c r="H53" s="116" t="s">
        <v>1</v>
      </c>
      <c r="I53"/>
    </row>
    <row r="54" spans="1:9" ht="12.75" customHeight="1">
      <c r="A54" s="36" t="s">
        <v>29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6" t="s">
        <v>1</v>
      </c>
      <c r="H54" s="116" t="s">
        <v>1</v>
      </c>
      <c r="I54"/>
    </row>
    <row r="55" spans="1:9" ht="12.75" customHeight="1">
      <c r="A55" s="36" t="s">
        <v>30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6" t="s">
        <v>1</v>
      </c>
      <c r="H55" s="116" t="s">
        <v>1</v>
      </c>
      <c r="I55"/>
    </row>
    <row r="56" spans="1:9" ht="12.75" customHeight="1">
      <c r="A56" s="36" t="s">
        <v>71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6" t="s">
        <v>1</v>
      </c>
      <c r="H56" s="116" t="s">
        <v>1</v>
      </c>
      <c r="I56"/>
    </row>
    <row r="57" spans="1:9" ht="12.75" customHeight="1">
      <c r="A57" s="36" t="s">
        <v>72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6" t="s">
        <v>1</v>
      </c>
      <c r="H57" s="116" t="s">
        <v>1</v>
      </c>
      <c r="I57"/>
    </row>
    <row r="58" spans="1:9" ht="12.75" customHeight="1">
      <c r="A58" s="36" t="s">
        <v>73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6" t="s">
        <v>1</v>
      </c>
      <c r="H58" s="116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4" width="9.875" style="2" customWidth="1"/>
    <col min="5" max="5" width="9.875" style="2" hidden="1" customWidth="1"/>
    <col min="6" max="8" width="9.87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4" t="s">
        <v>103</v>
      </c>
      <c r="B1" s="1"/>
    </row>
    <row r="2" spans="1:6" s="7" customFormat="1" ht="12.75" customHeight="1">
      <c r="A2" s="6" t="s">
        <v>82</v>
      </c>
      <c r="B2" s="6"/>
      <c r="C2" s="8"/>
      <c r="D2" s="8"/>
      <c r="E2" s="8"/>
      <c r="F2" s="8"/>
    </row>
    <row r="3" spans="1:9" ht="26.25" customHeight="1">
      <c r="A3" s="63"/>
      <c r="B3" s="61" t="s">
        <v>84</v>
      </c>
      <c r="C3" s="61" t="s">
        <v>110</v>
      </c>
      <c r="D3" s="61">
        <v>40483</v>
      </c>
      <c r="F3" s="61">
        <v>40513</v>
      </c>
      <c r="G3" s="66" t="s">
        <v>2</v>
      </c>
      <c r="H3" s="66" t="s">
        <v>3</v>
      </c>
      <c r="I3" s="2"/>
    </row>
    <row r="4" spans="1:9" ht="12.75" customHeight="1">
      <c r="A4" s="72" t="s">
        <v>78</v>
      </c>
      <c r="B4" s="18">
        <f>B5+B14+B23</f>
        <v>11517.8828</v>
      </c>
      <c r="C4" s="18">
        <f>C5+C14+C23</f>
        <v>5180.281599999999</v>
      </c>
      <c r="D4" s="18">
        <v>453.39150000000006</v>
      </c>
      <c r="F4" s="18">
        <f>+F5</f>
        <v>474.2903</v>
      </c>
      <c r="G4" s="90">
        <f>F4-D4</f>
        <v>20.898799999999937</v>
      </c>
      <c r="H4" s="90">
        <f>+C4-B4</f>
        <v>-6337.6012</v>
      </c>
      <c r="I4" s="13"/>
    </row>
    <row r="5" spans="1:9" ht="12.75" customHeight="1">
      <c r="A5" s="79" t="s">
        <v>46</v>
      </c>
      <c r="B5" s="82">
        <v>8613.0513</v>
      </c>
      <c r="C5" s="82">
        <v>4597.9178</v>
      </c>
      <c r="D5" s="82">
        <v>355.696</v>
      </c>
      <c r="F5" s="82">
        <v>474.2903</v>
      </c>
      <c r="G5" s="90">
        <f>F5-D5</f>
        <v>118.59429999999998</v>
      </c>
      <c r="H5" s="90">
        <f>+C5-B5</f>
        <v>-4015.133499999999</v>
      </c>
      <c r="I5" s="13"/>
    </row>
    <row r="6" spans="1:9" ht="12.75" customHeight="1">
      <c r="A6" s="36" t="s">
        <v>26</v>
      </c>
      <c r="B6" s="80">
        <v>308.02290000000005</v>
      </c>
      <c r="C6" s="80">
        <v>236.63989999999998</v>
      </c>
      <c r="D6" s="80">
        <v>9.2644</v>
      </c>
      <c r="F6" s="80">
        <v>73.7605</v>
      </c>
      <c r="G6" s="116">
        <f>+F6-D6</f>
        <v>64.4961</v>
      </c>
      <c r="H6" s="116">
        <f>+C6-B6</f>
        <v>-71.38300000000007</v>
      </c>
      <c r="I6" s="13"/>
    </row>
    <row r="7" spans="1:9" ht="12.75" customHeight="1">
      <c r="A7" s="36" t="s">
        <v>27</v>
      </c>
      <c r="B7" s="80">
        <v>6411.6551</v>
      </c>
      <c r="C7" s="80">
        <v>3639.4352000000003</v>
      </c>
      <c r="D7" s="80">
        <v>252.281</v>
      </c>
      <c r="F7" s="80">
        <v>369.5674</v>
      </c>
      <c r="G7" s="116">
        <f>F7-D7</f>
        <v>117.28640000000001</v>
      </c>
      <c r="H7" s="116">
        <f>+C7-B7</f>
        <v>-2772.2198999999996</v>
      </c>
      <c r="I7" s="13"/>
    </row>
    <row r="8" spans="1:9" ht="12.75" customHeight="1">
      <c r="A8" s="36" t="s">
        <v>28</v>
      </c>
      <c r="B8" s="80">
        <v>1338.1281999999999</v>
      </c>
      <c r="C8" s="80">
        <v>721.8426999999999</v>
      </c>
      <c r="D8" s="80">
        <v>94.1506</v>
      </c>
      <c r="F8" s="80">
        <v>30.9624</v>
      </c>
      <c r="G8" s="116">
        <f>F8-D8</f>
        <v>-63.188199999999995</v>
      </c>
      <c r="H8" s="116">
        <f>+C8-B8</f>
        <v>-616.2855</v>
      </c>
      <c r="I8" s="13"/>
    </row>
    <row r="9" spans="1:9" ht="12.75" customHeight="1">
      <c r="A9" s="36" t="s">
        <v>29</v>
      </c>
      <c r="B9" s="80">
        <v>505.2288</v>
      </c>
      <c r="C9" s="80" t="s">
        <v>1</v>
      </c>
      <c r="D9" s="80" t="s">
        <v>1</v>
      </c>
      <c r="F9" s="80" t="s">
        <v>1</v>
      </c>
      <c r="G9" s="116" t="s">
        <v>1</v>
      </c>
      <c r="H9" s="116">
        <f>-B9</f>
        <v>-505.2288</v>
      </c>
      <c r="I9" s="13"/>
    </row>
    <row r="10" spans="1:9" ht="12.75" customHeight="1">
      <c r="A10" s="36" t="s">
        <v>30</v>
      </c>
      <c r="B10" s="80" t="s">
        <v>1</v>
      </c>
      <c r="C10" s="80" t="s">
        <v>1</v>
      </c>
      <c r="D10" s="80" t="s">
        <v>1</v>
      </c>
      <c r="F10" s="80" t="s">
        <v>1</v>
      </c>
      <c r="G10" s="116" t="s">
        <v>1</v>
      </c>
      <c r="H10" s="116" t="s">
        <v>1</v>
      </c>
      <c r="I10" s="13"/>
    </row>
    <row r="11" spans="1:9" ht="12.75" customHeight="1">
      <c r="A11" s="36" t="s">
        <v>71</v>
      </c>
      <c r="B11" s="80">
        <v>50.0163</v>
      </c>
      <c r="C11" s="80" t="s">
        <v>1</v>
      </c>
      <c r="D11" s="80" t="s">
        <v>1</v>
      </c>
      <c r="F11" s="80" t="s">
        <v>1</v>
      </c>
      <c r="G11" s="116" t="s">
        <v>1</v>
      </c>
      <c r="H11" s="116">
        <f>-B11</f>
        <v>-50.0163</v>
      </c>
      <c r="I11" s="13"/>
    </row>
    <row r="12" spans="1:9" ht="12.75" customHeight="1">
      <c r="A12" s="36" t="s">
        <v>72</v>
      </c>
      <c r="B12" s="80" t="s">
        <v>1</v>
      </c>
      <c r="C12" s="80" t="s">
        <v>1</v>
      </c>
      <c r="D12" s="80" t="s">
        <v>1</v>
      </c>
      <c r="F12" s="80" t="s">
        <v>1</v>
      </c>
      <c r="G12" s="116" t="s">
        <v>1</v>
      </c>
      <c r="H12" s="116" t="s">
        <v>1</v>
      </c>
      <c r="I12" s="13"/>
    </row>
    <row r="13" spans="1:9" ht="12.75" customHeight="1">
      <c r="A13" s="36" t="s">
        <v>73</v>
      </c>
      <c r="B13" s="80" t="s">
        <v>1</v>
      </c>
      <c r="C13" s="80" t="s">
        <v>1</v>
      </c>
      <c r="D13" s="80" t="s">
        <v>1</v>
      </c>
      <c r="F13" s="80" t="s">
        <v>1</v>
      </c>
      <c r="G13" s="116" t="s">
        <v>1</v>
      </c>
      <c r="H13" s="116" t="s">
        <v>1</v>
      </c>
      <c r="I13" s="13"/>
    </row>
    <row r="14" spans="1:9" ht="12.75" customHeight="1">
      <c r="A14" s="79" t="s">
        <v>16</v>
      </c>
      <c r="B14" s="82">
        <v>2193.655</v>
      </c>
      <c r="C14" s="82">
        <v>451.0825</v>
      </c>
      <c r="D14" s="83">
        <v>74.3</v>
      </c>
      <c r="F14" s="90" t="s">
        <v>1</v>
      </c>
      <c r="G14" s="90">
        <f>-D14</f>
        <v>-74.3</v>
      </c>
      <c r="H14" s="90">
        <f>+C14-B14</f>
        <v>-1742.5725000000002</v>
      </c>
      <c r="I14" s="13"/>
    </row>
    <row r="15" spans="1:9" ht="12.75" customHeight="1">
      <c r="A15" s="36" t="s">
        <v>26</v>
      </c>
      <c r="B15" s="80">
        <v>179.4</v>
      </c>
      <c r="C15" s="80" t="s">
        <v>1</v>
      </c>
      <c r="D15" s="81" t="s">
        <v>1</v>
      </c>
      <c r="F15" s="80" t="s">
        <v>1</v>
      </c>
      <c r="G15" s="116" t="s">
        <v>1</v>
      </c>
      <c r="H15" s="116">
        <f>-B15</f>
        <v>-179.4</v>
      </c>
      <c r="I15" s="13"/>
    </row>
    <row r="16" spans="1:9" ht="12.75" customHeight="1">
      <c r="A16" s="36" t="s">
        <v>27</v>
      </c>
      <c r="B16" s="80">
        <v>1687.83</v>
      </c>
      <c r="C16" s="80">
        <v>365.8825</v>
      </c>
      <c r="D16" s="81">
        <v>74.3</v>
      </c>
      <c r="F16" s="80" t="s">
        <v>1</v>
      </c>
      <c r="G16" s="116">
        <f>-D16</f>
        <v>-74.3</v>
      </c>
      <c r="H16" s="116">
        <f>+C16-B16</f>
        <v>-1321.9475</v>
      </c>
      <c r="I16" s="13"/>
    </row>
    <row r="17" spans="1:9" ht="12.75" customHeight="1">
      <c r="A17" s="36" t="s">
        <v>28</v>
      </c>
      <c r="B17" s="80">
        <v>156.75</v>
      </c>
      <c r="C17" s="80">
        <v>71.4</v>
      </c>
      <c r="D17" s="81" t="s">
        <v>1</v>
      </c>
      <c r="F17" s="80" t="s">
        <v>1</v>
      </c>
      <c r="G17" s="116" t="s">
        <v>1</v>
      </c>
      <c r="H17" s="116">
        <f>+C17-B17</f>
        <v>-85.35</v>
      </c>
      <c r="I17" s="13"/>
    </row>
    <row r="18" spans="1:9" ht="12.75" customHeight="1">
      <c r="A18" s="36" t="s">
        <v>29</v>
      </c>
      <c r="B18" s="80">
        <v>56</v>
      </c>
      <c r="C18" s="80">
        <v>13.8</v>
      </c>
      <c r="D18" s="81" t="s">
        <v>1</v>
      </c>
      <c r="F18" s="80" t="s">
        <v>1</v>
      </c>
      <c r="G18" s="116" t="s">
        <v>1</v>
      </c>
      <c r="H18" s="116">
        <f>+C18-B18</f>
        <v>-42.2</v>
      </c>
      <c r="I18" s="13"/>
    </row>
    <row r="19" spans="1:9" ht="12.75" customHeight="1">
      <c r="A19" s="36" t="s">
        <v>30</v>
      </c>
      <c r="B19" s="80">
        <v>20</v>
      </c>
      <c r="C19" s="80" t="s">
        <v>1</v>
      </c>
      <c r="D19" s="81" t="s">
        <v>1</v>
      </c>
      <c r="F19" s="80" t="s">
        <v>1</v>
      </c>
      <c r="G19" s="116" t="s">
        <v>1</v>
      </c>
      <c r="H19" s="116">
        <f>-B19</f>
        <v>-20</v>
      </c>
      <c r="I19" s="13"/>
    </row>
    <row r="20" spans="1:9" ht="12.75" customHeight="1">
      <c r="A20" s="36" t="s">
        <v>71</v>
      </c>
      <c r="B20" s="80">
        <v>10.5</v>
      </c>
      <c r="C20" s="80" t="s">
        <v>1</v>
      </c>
      <c r="D20" s="81" t="s">
        <v>1</v>
      </c>
      <c r="F20" s="80" t="s">
        <v>1</v>
      </c>
      <c r="G20" s="116" t="s">
        <v>1</v>
      </c>
      <c r="H20" s="116">
        <f>-B20</f>
        <v>-10.5</v>
      </c>
      <c r="I20" s="13"/>
    </row>
    <row r="21" spans="1:9" ht="12.75" customHeight="1">
      <c r="A21" s="36" t="s">
        <v>72</v>
      </c>
      <c r="B21" s="80">
        <v>83.175</v>
      </c>
      <c r="C21" s="80" t="s">
        <v>1</v>
      </c>
      <c r="D21" s="81" t="s">
        <v>1</v>
      </c>
      <c r="F21" s="80" t="s">
        <v>1</v>
      </c>
      <c r="G21" s="116" t="s">
        <v>1</v>
      </c>
      <c r="H21" s="116">
        <f>-B21</f>
        <v>-83.175</v>
      </c>
      <c r="I21" s="13"/>
    </row>
    <row r="22" spans="1:9" ht="12.75" customHeight="1">
      <c r="A22" s="36" t="s">
        <v>73</v>
      </c>
      <c r="B22" s="80" t="s">
        <v>1</v>
      </c>
      <c r="C22" s="80" t="s">
        <v>1</v>
      </c>
      <c r="D22" s="81" t="s">
        <v>1</v>
      </c>
      <c r="F22" s="80" t="s">
        <v>1</v>
      </c>
      <c r="G22" s="116" t="s">
        <v>1</v>
      </c>
      <c r="H22" s="116" t="s">
        <v>1</v>
      </c>
      <c r="I22" s="13"/>
    </row>
    <row r="23" spans="1:9" ht="12.75" customHeight="1">
      <c r="A23" s="79" t="s">
        <v>17</v>
      </c>
      <c r="B23" s="82">
        <v>711.1765</v>
      </c>
      <c r="C23" s="90">
        <v>131.2813</v>
      </c>
      <c r="D23" s="83">
        <v>23.3955</v>
      </c>
      <c r="F23" s="82" t="s">
        <v>1</v>
      </c>
      <c r="G23" s="90">
        <f>-D23</f>
        <v>-23.3955</v>
      </c>
      <c r="H23" s="90">
        <f>+C23-B23</f>
        <v>-579.8952</v>
      </c>
      <c r="I23" s="13"/>
    </row>
    <row r="24" spans="1:9" ht="12.75" customHeight="1">
      <c r="A24" s="36" t="s">
        <v>26</v>
      </c>
      <c r="B24" s="80">
        <v>61.081</v>
      </c>
      <c r="C24" s="80"/>
      <c r="D24" s="81" t="s">
        <v>1</v>
      </c>
      <c r="F24" s="80" t="s">
        <v>1</v>
      </c>
      <c r="G24" s="116" t="s">
        <v>1</v>
      </c>
      <c r="H24" s="81">
        <f>+C24-B24</f>
        <v>-61.081</v>
      </c>
      <c r="I24" s="2"/>
    </row>
    <row r="25" spans="1:9" ht="12.75" customHeight="1">
      <c r="A25" s="36" t="s">
        <v>27</v>
      </c>
      <c r="B25" s="80">
        <v>75</v>
      </c>
      <c r="C25" s="116">
        <v>115.7873</v>
      </c>
      <c r="D25" s="81">
        <v>23.3955</v>
      </c>
      <c r="F25" s="80" t="s">
        <v>1</v>
      </c>
      <c r="G25" s="116">
        <f>-D25</f>
        <v>-23.3955</v>
      </c>
      <c r="H25" s="116">
        <f>+C25-B25</f>
        <v>40.7873</v>
      </c>
      <c r="I25" s="2"/>
    </row>
    <row r="26" spans="1:9" ht="12.75" customHeight="1">
      <c r="A26" s="36" t="s">
        <v>28</v>
      </c>
      <c r="B26" s="80">
        <v>43.5829</v>
      </c>
      <c r="C26" s="80"/>
      <c r="D26" s="81" t="s">
        <v>1</v>
      </c>
      <c r="F26" s="80" t="s">
        <v>1</v>
      </c>
      <c r="G26" s="81" t="s">
        <v>1</v>
      </c>
      <c r="H26" s="81">
        <f>+C26-B26</f>
        <v>-43.5829</v>
      </c>
      <c r="I26" s="2"/>
    </row>
    <row r="27" spans="1:9" ht="12.75" customHeight="1">
      <c r="A27" s="36" t="s">
        <v>29</v>
      </c>
      <c r="B27" s="80">
        <v>291.9773</v>
      </c>
      <c r="C27" s="80"/>
      <c r="D27" s="81" t="s">
        <v>1</v>
      </c>
      <c r="F27" s="80" t="s">
        <v>1</v>
      </c>
      <c r="G27" s="81" t="s">
        <v>1</v>
      </c>
      <c r="H27" s="81">
        <f>+C27-B27</f>
        <v>-291.9773</v>
      </c>
      <c r="I27" s="2"/>
    </row>
    <row r="28" spans="1:9" ht="12.75" customHeight="1">
      <c r="A28" s="36" t="s">
        <v>30</v>
      </c>
      <c r="B28" s="81" t="s">
        <v>1</v>
      </c>
      <c r="C28" s="80">
        <v>15.494</v>
      </c>
      <c r="D28" s="81" t="s">
        <v>1</v>
      </c>
      <c r="F28" s="80" t="s">
        <v>1</v>
      </c>
      <c r="G28" s="116" t="s">
        <v>1</v>
      </c>
      <c r="H28" s="116">
        <f>+C28</f>
        <v>15.494</v>
      </c>
      <c r="I28" s="2"/>
    </row>
    <row r="29" spans="1:9" ht="12.75" customHeight="1">
      <c r="A29" s="36" t="s">
        <v>71</v>
      </c>
      <c r="B29" s="81" t="s">
        <v>1</v>
      </c>
      <c r="C29" s="80"/>
      <c r="D29" s="81" t="s">
        <v>1</v>
      </c>
      <c r="F29" s="80" t="s">
        <v>1</v>
      </c>
      <c r="G29" s="81" t="s">
        <v>1</v>
      </c>
      <c r="H29" s="116" t="s">
        <v>1</v>
      </c>
      <c r="I29" s="2"/>
    </row>
    <row r="30" spans="1:9" ht="12.75" customHeight="1">
      <c r="A30" s="36" t="s">
        <v>72</v>
      </c>
      <c r="B30" s="80">
        <v>239.53529999999998</v>
      </c>
      <c r="C30" s="80" t="s">
        <v>1</v>
      </c>
      <c r="D30" s="81" t="s">
        <v>1</v>
      </c>
      <c r="F30" s="80" t="s">
        <v>1</v>
      </c>
      <c r="G30" s="81" t="s">
        <v>1</v>
      </c>
      <c r="H30" s="116">
        <f>-B30</f>
        <v>-239.53529999999998</v>
      </c>
      <c r="I30" s="2"/>
    </row>
    <row r="31" spans="1:9" ht="12.75" customHeight="1">
      <c r="A31" s="36" t="s">
        <v>73</v>
      </c>
      <c r="B31" s="81" t="s">
        <v>1</v>
      </c>
      <c r="C31" s="80" t="s">
        <v>1</v>
      </c>
      <c r="D31" s="81" t="s">
        <v>1</v>
      </c>
      <c r="F31" s="80" t="s">
        <v>1</v>
      </c>
      <c r="G31" s="81" t="s">
        <v>1</v>
      </c>
      <c r="H31" s="116" t="s">
        <v>1</v>
      </c>
      <c r="I31" s="2"/>
    </row>
    <row r="32" ht="15" customHeight="1"/>
    <row r="33" spans="1:9" ht="15" customHeight="1">
      <c r="A33" s="44" t="s">
        <v>79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7"/>
      <c r="B35" s="64" t="s">
        <v>95</v>
      </c>
      <c r="C35" s="61">
        <v>40118</v>
      </c>
      <c r="D35" s="61">
        <v>40148</v>
      </c>
      <c r="E35" s="61" t="s">
        <v>84</v>
      </c>
      <c r="F35" s="61">
        <v>40483</v>
      </c>
      <c r="G35" s="61">
        <v>40513</v>
      </c>
      <c r="H35" s="66" t="s">
        <v>2</v>
      </c>
      <c r="I35" s="66" t="s">
        <v>47</v>
      </c>
    </row>
    <row r="36" spans="1:13" ht="12.75" customHeight="1">
      <c r="A36" s="45" t="s">
        <v>107</v>
      </c>
      <c r="B36" s="18">
        <v>28102.058</v>
      </c>
      <c r="C36" s="18">
        <v>37888.398</v>
      </c>
      <c r="D36" s="18">
        <f>+D37+D38+D39+D40</f>
        <v>39604.433000000005</v>
      </c>
      <c r="E36" s="18">
        <v>39604.433</v>
      </c>
      <c r="F36" s="18">
        <v>34380.47</v>
      </c>
      <c r="G36" s="18">
        <f>+G37+G38+G39+G40</f>
        <v>34065.566</v>
      </c>
      <c r="H36" s="17">
        <f>G36/F36-1</f>
        <v>-0.009159386128229308</v>
      </c>
      <c r="I36" s="17">
        <f aca="true" t="shared" si="0" ref="I36:I50">G36/E36-1</f>
        <v>-0.13985472282862876</v>
      </c>
      <c r="J36" s="76"/>
      <c r="K36" s="18"/>
      <c r="L36" s="96"/>
      <c r="M36" s="96"/>
    </row>
    <row r="37" spans="1:13" ht="12.75" customHeight="1">
      <c r="A37" s="70" t="s">
        <v>58</v>
      </c>
      <c r="B37" s="35">
        <v>12477.444</v>
      </c>
      <c r="C37" s="35">
        <v>14318.126</v>
      </c>
      <c r="D37" s="35">
        <v>15452.031</v>
      </c>
      <c r="E37" s="35">
        <v>15452.031</v>
      </c>
      <c r="F37" s="35">
        <v>15579.145</v>
      </c>
      <c r="G37" s="35">
        <v>16331.38</v>
      </c>
      <c r="H37" s="16">
        <f aca="true" t="shared" si="1" ref="H37:H50">G37/F37-1</f>
        <v>0.048284742198625</v>
      </c>
      <c r="I37" s="16">
        <f t="shared" si="0"/>
        <v>0.0569083119235263</v>
      </c>
      <c r="J37" s="76"/>
      <c r="K37" s="18"/>
      <c r="L37" s="96"/>
      <c r="M37" s="96"/>
    </row>
    <row r="38" spans="1:13" ht="12.75" customHeight="1">
      <c r="A38" s="70" t="s">
        <v>59</v>
      </c>
      <c r="B38" s="35">
        <v>6204.997</v>
      </c>
      <c r="C38" s="35">
        <v>8302.88</v>
      </c>
      <c r="D38" s="35">
        <v>8840.806</v>
      </c>
      <c r="E38" s="35">
        <v>8840.806</v>
      </c>
      <c r="F38" s="35">
        <v>10381.64</v>
      </c>
      <c r="G38" s="35">
        <v>11234.471</v>
      </c>
      <c r="H38" s="16">
        <f t="shared" si="1"/>
        <v>0.08214800359095475</v>
      </c>
      <c r="I38" s="16">
        <f t="shared" si="0"/>
        <v>0.2707518975079872</v>
      </c>
      <c r="J38" s="76"/>
      <c r="K38" s="18"/>
      <c r="L38" s="96"/>
      <c r="M38" s="96"/>
    </row>
    <row r="39" spans="1:13" ht="12.75" customHeight="1">
      <c r="A39" s="70" t="s">
        <v>60</v>
      </c>
      <c r="B39" s="35">
        <v>2765.199</v>
      </c>
      <c r="C39" s="35">
        <v>5115.865</v>
      </c>
      <c r="D39" s="35">
        <v>5053.273</v>
      </c>
      <c r="E39" s="35">
        <v>5053.273</v>
      </c>
      <c r="F39" s="35">
        <v>5446.546</v>
      </c>
      <c r="G39" s="35">
        <v>4695.701</v>
      </c>
      <c r="H39" s="16">
        <f t="shared" si="1"/>
        <v>-0.13785709328444118</v>
      </c>
      <c r="I39" s="16">
        <f t="shared" si="0"/>
        <v>-0.07076047543839414</v>
      </c>
      <c r="J39" s="76"/>
      <c r="K39" s="18"/>
      <c r="L39" s="96"/>
      <c r="M39" s="96"/>
    </row>
    <row r="40" spans="1:13" ht="12.75" customHeight="1">
      <c r="A40" s="70" t="s">
        <v>61</v>
      </c>
      <c r="B40" s="35">
        <v>6654.412</v>
      </c>
      <c r="C40" s="35">
        <v>10151.527</v>
      </c>
      <c r="D40" s="35">
        <v>10258.323</v>
      </c>
      <c r="E40" s="35">
        <v>10258.323</v>
      </c>
      <c r="F40" s="35">
        <v>2973.139</v>
      </c>
      <c r="G40" s="35">
        <v>1804.014</v>
      </c>
      <c r="H40" s="16">
        <f t="shared" si="1"/>
        <v>-0.3932291763015453</v>
      </c>
      <c r="I40" s="16">
        <f t="shared" si="0"/>
        <v>-0.8241414313041225</v>
      </c>
      <c r="J40" s="76"/>
      <c r="K40" s="18"/>
      <c r="L40" s="96"/>
      <c r="M40" s="96"/>
    </row>
    <row r="41" spans="1:13" ht="12.75" customHeight="1">
      <c r="A41" s="71" t="s">
        <v>65</v>
      </c>
      <c r="B41" s="47">
        <v>11130.027</v>
      </c>
      <c r="C41" s="18">
        <v>14582.892</v>
      </c>
      <c r="D41" s="18">
        <f>+D42+D43+D44+D45</f>
        <v>14831.813999999998</v>
      </c>
      <c r="E41" s="18">
        <v>14831.814</v>
      </c>
      <c r="F41" s="18">
        <v>16041.994</v>
      </c>
      <c r="G41" s="18">
        <f>+G42+G43+G44+G45</f>
        <v>16330.603</v>
      </c>
      <c r="H41" s="17">
        <f t="shared" si="1"/>
        <v>0.01799084328294831</v>
      </c>
      <c r="I41" s="17">
        <f t="shared" si="0"/>
        <v>0.10105230553727274</v>
      </c>
      <c r="K41" s="18"/>
      <c r="L41" s="96"/>
      <c r="M41" s="96"/>
    </row>
    <row r="42" spans="1:13" ht="12.75" customHeight="1">
      <c r="A42" s="70" t="s">
        <v>58</v>
      </c>
      <c r="B42" s="35">
        <v>5629.685</v>
      </c>
      <c r="C42" s="35">
        <v>6207.21</v>
      </c>
      <c r="D42" s="35">
        <v>5976.705</v>
      </c>
      <c r="E42" s="35">
        <v>5976.705</v>
      </c>
      <c r="F42" s="35">
        <v>6953.298</v>
      </c>
      <c r="G42" s="35">
        <v>7325.222</v>
      </c>
      <c r="H42" s="16">
        <f t="shared" si="1"/>
        <v>0.05348886240745032</v>
      </c>
      <c r="I42" s="16">
        <f t="shared" si="0"/>
        <v>0.22562883729412775</v>
      </c>
      <c r="J42" s="76"/>
      <c r="K42" s="18"/>
      <c r="L42" s="96"/>
      <c r="M42" s="96"/>
    </row>
    <row r="43" spans="1:13" ht="12.75" customHeight="1">
      <c r="A43" s="70" t="s">
        <v>59</v>
      </c>
      <c r="B43" s="35">
        <v>3074.879</v>
      </c>
      <c r="C43" s="35">
        <v>3672.62</v>
      </c>
      <c r="D43" s="35">
        <v>4060.273</v>
      </c>
      <c r="E43" s="35">
        <v>4060.273</v>
      </c>
      <c r="F43" s="35">
        <v>4491.082</v>
      </c>
      <c r="G43" s="35">
        <v>4848.662</v>
      </c>
      <c r="H43" s="16">
        <f t="shared" si="1"/>
        <v>0.07962001139146424</v>
      </c>
      <c r="I43" s="16">
        <f t="shared" si="0"/>
        <v>0.19417142640408658</v>
      </c>
      <c r="J43" s="76"/>
      <c r="K43" s="18"/>
      <c r="L43" s="96"/>
      <c r="M43" s="96"/>
    </row>
    <row r="44" spans="1:13" ht="12.75" customHeight="1">
      <c r="A44" s="70" t="s">
        <v>60</v>
      </c>
      <c r="B44" s="35">
        <v>2291.029</v>
      </c>
      <c r="C44" s="35">
        <v>4102.099</v>
      </c>
      <c r="D44" s="35">
        <v>4084.25</v>
      </c>
      <c r="E44" s="35">
        <v>4084.25</v>
      </c>
      <c r="F44" s="35">
        <v>4186.25</v>
      </c>
      <c r="G44" s="35">
        <v>3943.059</v>
      </c>
      <c r="H44" s="16">
        <f t="shared" si="1"/>
        <v>-0.05809280382203641</v>
      </c>
      <c r="I44" s="16">
        <f t="shared" si="0"/>
        <v>-0.03456962722654089</v>
      </c>
      <c r="J44" s="76"/>
      <c r="K44" s="18"/>
      <c r="L44" s="96"/>
      <c r="M44" s="96"/>
    </row>
    <row r="45" spans="1:13" ht="12.75" customHeight="1">
      <c r="A45" s="70" t="s">
        <v>61</v>
      </c>
      <c r="B45" s="35">
        <v>134.433</v>
      </c>
      <c r="C45" s="35">
        <v>600.963</v>
      </c>
      <c r="D45" s="35">
        <v>710.586</v>
      </c>
      <c r="E45" s="35">
        <v>710.586</v>
      </c>
      <c r="F45" s="35">
        <v>411.364</v>
      </c>
      <c r="G45" s="35">
        <v>213.66</v>
      </c>
      <c r="H45" s="16">
        <f t="shared" si="1"/>
        <v>-0.4806059839947102</v>
      </c>
      <c r="I45" s="16">
        <f t="shared" si="0"/>
        <v>-0.6993185905717253</v>
      </c>
      <c r="J45" s="76"/>
      <c r="K45" s="18"/>
      <c r="L45" s="96"/>
      <c r="M45" s="96"/>
    </row>
    <row r="46" spans="1:13" ht="12.75" customHeight="1">
      <c r="A46" s="71" t="s">
        <v>66</v>
      </c>
      <c r="B46" s="47">
        <f>+B36-B41</f>
        <v>16972.031000000003</v>
      </c>
      <c r="C46" s="47">
        <f aca="true" t="shared" si="2" ref="C46:D50">C36-C41</f>
        <v>23305.506</v>
      </c>
      <c r="D46" s="47">
        <f t="shared" si="2"/>
        <v>24772.619000000006</v>
      </c>
      <c r="E46" s="47">
        <v>24772.619</v>
      </c>
      <c r="F46" s="47">
        <f aca="true" t="shared" si="3" ref="F46:G50">F36-F41</f>
        <v>18338.476000000002</v>
      </c>
      <c r="G46" s="47">
        <f t="shared" si="3"/>
        <v>17734.963</v>
      </c>
      <c r="H46" s="17">
        <f t="shared" si="1"/>
        <v>-0.032909659450436446</v>
      </c>
      <c r="I46" s="17">
        <f t="shared" si="0"/>
        <v>-0.28409010771125975</v>
      </c>
      <c r="J46" s="47"/>
      <c r="K46" s="18"/>
      <c r="L46" s="96"/>
      <c r="M46" s="96"/>
    </row>
    <row r="47" spans="1:13" ht="12.75" customHeight="1">
      <c r="A47" s="70" t="s">
        <v>58</v>
      </c>
      <c r="B47" s="35">
        <f>+B37-B42</f>
        <v>6847.758999999999</v>
      </c>
      <c r="C47" s="35">
        <f t="shared" si="2"/>
        <v>8110.916</v>
      </c>
      <c r="D47" s="35">
        <f t="shared" si="2"/>
        <v>9475.326000000001</v>
      </c>
      <c r="E47" s="35">
        <v>9475.326000000001</v>
      </c>
      <c r="F47" s="35">
        <f t="shared" si="3"/>
        <v>8625.847000000002</v>
      </c>
      <c r="G47" s="35">
        <f t="shared" si="3"/>
        <v>9006.158</v>
      </c>
      <c r="H47" s="16">
        <f t="shared" si="1"/>
        <v>0.04408969924924455</v>
      </c>
      <c r="I47" s="16">
        <f t="shared" si="0"/>
        <v>-0.049514707989994355</v>
      </c>
      <c r="J47" s="35"/>
      <c r="K47" s="18"/>
      <c r="L47" s="96"/>
      <c r="M47" s="96"/>
    </row>
    <row r="48" spans="1:13" ht="12.75" customHeight="1">
      <c r="A48" s="70" t="s">
        <v>59</v>
      </c>
      <c r="B48" s="35">
        <f>+B38-B43</f>
        <v>3130.1180000000004</v>
      </c>
      <c r="C48" s="35">
        <f t="shared" si="2"/>
        <v>4630.259999999999</v>
      </c>
      <c r="D48" s="35">
        <f t="shared" si="2"/>
        <v>4780.533</v>
      </c>
      <c r="E48" s="35">
        <v>4780.533</v>
      </c>
      <c r="F48" s="35">
        <f t="shared" si="3"/>
        <v>5890.557999999999</v>
      </c>
      <c r="G48" s="35">
        <f t="shared" si="3"/>
        <v>6385.808999999999</v>
      </c>
      <c r="H48" s="16">
        <f t="shared" si="1"/>
        <v>0.08407539659230934</v>
      </c>
      <c r="I48" s="16">
        <f t="shared" si="0"/>
        <v>0.3357943559849914</v>
      </c>
      <c r="J48" s="35"/>
      <c r="K48" s="18"/>
      <c r="L48" s="96"/>
      <c r="M48" s="96"/>
    </row>
    <row r="49" spans="1:13" ht="12.75" customHeight="1">
      <c r="A49" s="70" t="s">
        <v>60</v>
      </c>
      <c r="B49" s="35">
        <f>+B39-B44</f>
        <v>474.1700000000001</v>
      </c>
      <c r="C49" s="35">
        <f t="shared" si="2"/>
        <v>1013.7659999999996</v>
      </c>
      <c r="D49" s="35">
        <f t="shared" si="2"/>
        <v>969.0230000000001</v>
      </c>
      <c r="E49" s="35">
        <v>969.0230000000001</v>
      </c>
      <c r="F49" s="35">
        <f t="shared" si="3"/>
        <v>1260.2960000000003</v>
      </c>
      <c r="G49" s="35">
        <f t="shared" si="3"/>
        <v>752.6419999999998</v>
      </c>
      <c r="H49" s="16">
        <f t="shared" si="1"/>
        <v>-0.40280537270609473</v>
      </c>
      <c r="I49" s="16">
        <f t="shared" si="0"/>
        <v>-0.223298105411327</v>
      </c>
      <c r="J49" s="35"/>
      <c r="K49" s="18"/>
      <c r="L49" s="96"/>
      <c r="M49" s="96"/>
    </row>
    <row r="50" spans="1:13" ht="12.75" customHeight="1">
      <c r="A50" s="70" t="s">
        <v>61</v>
      </c>
      <c r="B50" s="35">
        <f>+B40-B45</f>
        <v>6519.979</v>
      </c>
      <c r="C50" s="35">
        <f t="shared" si="2"/>
        <v>9550.564</v>
      </c>
      <c r="D50" s="35">
        <f t="shared" si="2"/>
        <v>9547.737000000001</v>
      </c>
      <c r="E50" s="35">
        <v>9547.737000000001</v>
      </c>
      <c r="F50" s="35">
        <f t="shared" si="3"/>
        <v>2561.775</v>
      </c>
      <c r="G50" s="35">
        <f t="shared" si="3"/>
        <v>1590.3539999999998</v>
      </c>
      <c r="H50" s="16">
        <f t="shared" si="1"/>
        <v>-0.3791984073542759</v>
      </c>
      <c r="I50" s="16">
        <f t="shared" si="0"/>
        <v>-0.8334313146665017</v>
      </c>
      <c r="J50" s="35"/>
      <c r="K50" s="18"/>
      <c r="L50" s="96"/>
      <c r="M50" s="96"/>
    </row>
    <row r="51" spans="1:13" ht="6" customHeight="1">
      <c r="A51" s="70"/>
      <c r="B51" s="35"/>
      <c r="C51" s="35"/>
      <c r="D51" s="35"/>
      <c r="E51" s="35"/>
      <c r="F51" s="35"/>
      <c r="G51" s="35"/>
      <c r="H51" s="16"/>
      <c r="I51" s="16"/>
      <c r="J51" s="35"/>
      <c r="K51" s="18"/>
      <c r="L51" s="96"/>
      <c r="M51" s="96"/>
    </row>
    <row r="52" spans="1:13" ht="23.25" customHeight="1">
      <c r="A52" s="153" t="s">
        <v>108</v>
      </c>
      <c r="B52" s="153"/>
      <c r="C52" s="153"/>
      <c r="D52" s="153"/>
      <c r="E52" s="153"/>
      <c r="F52" s="153"/>
      <c r="G52" s="153"/>
      <c r="H52" s="153"/>
      <c r="I52" s="153"/>
      <c r="J52" s="35"/>
      <c r="K52" s="18"/>
      <c r="L52" s="96"/>
      <c r="M52" s="96"/>
    </row>
    <row r="53" spans="1:12" ht="15.75" customHeight="1">
      <c r="A53" s="102"/>
      <c r="B53" s="99"/>
      <c r="C53" s="99"/>
      <c r="D53" s="99"/>
      <c r="E53" s="99"/>
      <c r="F53" s="99"/>
      <c r="G53" s="99"/>
      <c r="H53" s="102"/>
      <c r="I53" s="2"/>
      <c r="J53" s="98"/>
      <c r="L53" s="96"/>
    </row>
    <row r="54" spans="1:9" ht="15.75" customHeight="1">
      <c r="A54" s="44" t="s">
        <v>80</v>
      </c>
      <c r="B54" s="1"/>
      <c r="C54" s="15"/>
      <c r="D54" s="15"/>
      <c r="E54" s="15"/>
      <c r="F54" s="15"/>
      <c r="G54" s="15"/>
      <c r="I54" s="2"/>
    </row>
    <row r="55" spans="1:9" ht="12.75" customHeight="1">
      <c r="A55" s="14" t="s">
        <v>7</v>
      </c>
      <c r="B55" s="14"/>
      <c r="C55" s="14"/>
      <c r="D55" s="14"/>
      <c r="E55" s="14"/>
      <c r="F55" s="14"/>
      <c r="I55" s="2"/>
    </row>
    <row r="56" spans="1:18" s="5" customFormat="1" ht="26.25" customHeight="1">
      <c r="A56" s="67"/>
      <c r="B56" s="64" t="s">
        <v>95</v>
      </c>
      <c r="C56" s="61">
        <v>40118</v>
      </c>
      <c r="D56" s="61">
        <v>40148</v>
      </c>
      <c r="E56" s="61" t="s">
        <v>84</v>
      </c>
      <c r="F56" s="61">
        <v>40483</v>
      </c>
      <c r="G56" s="61">
        <v>40513</v>
      </c>
      <c r="H56" s="66" t="s">
        <v>2</v>
      </c>
      <c r="I56" s="66" t="s">
        <v>47</v>
      </c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.75" customHeight="1">
      <c r="A57" s="45" t="s">
        <v>19</v>
      </c>
      <c r="B57" s="18">
        <v>25607.80638727</v>
      </c>
      <c r="C57" s="18">
        <v>25448.706</v>
      </c>
      <c r="D57" s="18">
        <f>+D58+D59+D60</f>
        <v>25214.25</v>
      </c>
      <c r="E57" s="18">
        <v>25214.25</v>
      </c>
      <c r="F57" s="18">
        <v>26615.516</v>
      </c>
      <c r="G57" s="18">
        <f>+G58+G59+G60</f>
        <v>26381.935</v>
      </c>
      <c r="H57" s="17">
        <f>G57/F57-1</f>
        <v>-0.008776121417296556</v>
      </c>
      <c r="I57" s="17">
        <f>G57/E57-1</f>
        <v>0.0463105188534263</v>
      </c>
      <c r="J57" s="10"/>
      <c r="K57" s="115"/>
      <c r="L57" s="97"/>
      <c r="M57" s="97"/>
      <c r="N57" s="10"/>
      <c r="O57" s="10"/>
      <c r="P57" s="10"/>
      <c r="Q57" s="10"/>
      <c r="R57" s="10"/>
    </row>
    <row r="58" spans="1:18" ht="12.75" customHeight="1">
      <c r="A58" s="70" t="s">
        <v>62</v>
      </c>
      <c r="B58" s="35">
        <v>18978.9893126</v>
      </c>
      <c r="C58" s="35">
        <v>16218.467</v>
      </c>
      <c r="D58" s="35">
        <v>16221.885</v>
      </c>
      <c r="E58" s="35">
        <v>16221.885</v>
      </c>
      <c r="F58" s="35">
        <v>16876.403</v>
      </c>
      <c r="G58" s="35">
        <v>16696.243</v>
      </c>
      <c r="H58" s="16">
        <f aca="true" t="shared" si="4" ref="H58:H68">G58/F58-1</f>
        <v>-0.01067526059907431</v>
      </c>
      <c r="I58" s="16">
        <f aca="true" t="shared" si="5" ref="I58:I68">G58/E58-1</f>
        <v>0.02924185444539873</v>
      </c>
      <c r="J58" s="10"/>
      <c r="K58" s="115"/>
      <c r="L58" s="97"/>
      <c r="M58" s="97"/>
      <c r="N58" s="10"/>
      <c r="O58" s="10"/>
      <c r="P58" s="10"/>
      <c r="Q58" s="10"/>
      <c r="R58" s="10"/>
    </row>
    <row r="59" spans="1:18" ht="12.75" customHeight="1">
      <c r="A59" s="70" t="s">
        <v>63</v>
      </c>
      <c r="B59" s="35">
        <v>6126.426426860001</v>
      </c>
      <c r="C59" s="35">
        <v>8619.657</v>
      </c>
      <c r="D59" s="35">
        <v>8558.291</v>
      </c>
      <c r="E59" s="35">
        <v>8558.291</v>
      </c>
      <c r="F59" s="35">
        <v>9191.411</v>
      </c>
      <c r="G59" s="35">
        <v>9268.689</v>
      </c>
      <c r="H59" s="16">
        <f t="shared" si="4"/>
        <v>0.008407631864139287</v>
      </c>
      <c r="I59" s="16">
        <f t="shared" si="5"/>
        <v>0.08300699286808566</v>
      </c>
      <c r="J59" s="10"/>
      <c r="K59" s="115"/>
      <c r="L59" s="97"/>
      <c r="M59" s="97"/>
      <c r="N59" s="10"/>
      <c r="O59" s="10"/>
      <c r="P59" s="10"/>
      <c r="Q59" s="10"/>
      <c r="R59" s="10"/>
    </row>
    <row r="60" spans="1:18" ht="12.75" customHeight="1">
      <c r="A60" s="70" t="s">
        <v>64</v>
      </c>
      <c r="B60" s="35">
        <v>502.39064781</v>
      </c>
      <c r="C60" s="35">
        <v>610.583</v>
      </c>
      <c r="D60" s="35">
        <v>434.074</v>
      </c>
      <c r="E60" s="35">
        <v>434.074</v>
      </c>
      <c r="F60" s="35">
        <v>547.701</v>
      </c>
      <c r="G60" s="35">
        <v>417.003</v>
      </c>
      <c r="H60" s="16">
        <f>G60/F60-1</f>
        <v>-0.23863020151506031</v>
      </c>
      <c r="I60" s="16">
        <f>G60/E60-1</f>
        <v>-0.03932739578965805</v>
      </c>
      <c r="J60" s="10"/>
      <c r="K60" s="115"/>
      <c r="L60" s="97"/>
      <c r="M60" s="97"/>
      <c r="N60" s="10"/>
      <c r="O60" s="10"/>
      <c r="P60" s="10"/>
      <c r="Q60" s="10"/>
      <c r="R60" s="10"/>
    </row>
    <row r="61" spans="1:18" ht="12.75" customHeight="1">
      <c r="A61" s="71" t="s">
        <v>65</v>
      </c>
      <c r="B61" s="18">
        <v>9023.810503280001</v>
      </c>
      <c r="C61" s="18">
        <v>9295.184</v>
      </c>
      <c r="D61" s="18">
        <f>+D62+D63+D64</f>
        <v>9544.818</v>
      </c>
      <c r="E61" s="18">
        <v>9544.814</v>
      </c>
      <c r="F61" s="18">
        <v>11651.872</v>
      </c>
      <c r="G61" s="18">
        <f>+G62+G63+G64</f>
        <v>11665.127</v>
      </c>
      <c r="H61" s="17">
        <f t="shared" si="4"/>
        <v>0.0011375854454975798</v>
      </c>
      <c r="I61" s="17">
        <f t="shared" si="5"/>
        <v>0.22214293542021868</v>
      </c>
      <c r="J61" s="10"/>
      <c r="K61" s="115"/>
      <c r="L61" s="97"/>
      <c r="M61" s="97"/>
      <c r="N61" s="10"/>
      <c r="O61" s="10"/>
      <c r="P61" s="10"/>
      <c r="Q61" s="10"/>
      <c r="R61" s="10"/>
    </row>
    <row r="62" spans="1:18" ht="12.75" customHeight="1">
      <c r="A62" s="70" t="s">
        <v>62</v>
      </c>
      <c r="B62" s="35">
        <v>6795.23149299</v>
      </c>
      <c r="C62" s="35">
        <v>5991.001</v>
      </c>
      <c r="D62" s="35">
        <v>6153.597</v>
      </c>
      <c r="E62" s="35">
        <v>6153.597</v>
      </c>
      <c r="F62" s="35">
        <v>7249.959</v>
      </c>
      <c r="G62" s="35">
        <v>7203.891</v>
      </c>
      <c r="H62" s="16">
        <f t="shared" si="4"/>
        <v>-0.0063542428308904775</v>
      </c>
      <c r="I62" s="16">
        <f t="shared" si="5"/>
        <v>0.17067968539376244</v>
      </c>
      <c r="J62" s="10"/>
      <c r="K62" s="115"/>
      <c r="L62" s="97"/>
      <c r="M62" s="97"/>
      <c r="N62" s="10"/>
      <c r="O62" s="10"/>
      <c r="P62" s="10"/>
      <c r="Q62" s="10"/>
      <c r="R62" s="10"/>
    </row>
    <row r="63" spans="1:18" ht="12.75" customHeight="1">
      <c r="A63" s="70" t="s">
        <v>63</v>
      </c>
      <c r="B63" s="35">
        <v>2180.771454310001</v>
      </c>
      <c r="C63" s="35">
        <v>3302.517</v>
      </c>
      <c r="D63" s="35">
        <v>3389.135</v>
      </c>
      <c r="E63" s="35">
        <v>3389.135</v>
      </c>
      <c r="F63" s="35">
        <v>4398.907</v>
      </c>
      <c r="G63" s="35">
        <v>4458.006</v>
      </c>
      <c r="H63" s="16">
        <f t="shared" si="4"/>
        <v>0.01343492826740822</v>
      </c>
      <c r="I63" s="16">
        <f t="shared" si="5"/>
        <v>0.31538165343074276</v>
      </c>
      <c r="J63" s="10"/>
      <c r="K63" s="115"/>
      <c r="L63" s="97"/>
      <c r="M63" s="97"/>
      <c r="N63" s="10"/>
      <c r="O63" s="10"/>
      <c r="P63" s="10"/>
      <c r="Q63" s="10"/>
      <c r="R63" s="10"/>
    </row>
    <row r="64" spans="1:18" ht="12.75" customHeight="1">
      <c r="A64" s="70" t="s">
        <v>64</v>
      </c>
      <c r="B64" s="35">
        <v>47.807555980000004</v>
      </c>
      <c r="C64" s="35">
        <v>1.666</v>
      </c>
      <c r="D64" s="35">
        <v>2.086</v>
      </c>
      <c r="E64" s="35">
        <v>2.086</v>
      </c>
      <c r="F64" s="35">
        <v>3.007</v>
      </c>
      <c r="G64" s="35">
        <v>3.23</v>
      </c>
      <c r="H64" s="16">
        <f t="shared" si="4"/>
        <v>0.07416029265048207</v>
      </c>
      <c r="I64" s="16">
        <f t="shared" si="5"/>
        <v>0.5484180249280921</v>
      </c>
      <c r="J64" s="10"/>
      <c r="K64" s="115"/>
      <c r="L64" s="97"/>
      <c r="M64" s="97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18">
        <f>+B57-B61</f>
        <v>16583.99588399</v>
      </c>
      <c r="C65" s="18">
        <f aca="true" t="shared" si="6" ref="C65:D68">C57-C61</f>
        <v>16153.521999999999</v>
      </c>
      <c r="D65" s="18">
        <f t="shared" si="6"/>
        <v>15669.432</v>
      </c>
      <c r="E65" s="18">
        <v>15669.436</v>
      </c>
      <c r="F65" s="18">
        <f aca="true" t="shared" si="7" ref="F65:G68">F57-F61</f>
        <v>14963.644</v>
      </c>
      <c r="G65" s="18">
        <f t="shared" si="7"/>
        <v>14716.808</v>
      </c>
      <c r="H65" s="17">
        <f t="shared" si="4"/>
        <v>-0.016495714546536866</v>
      </c>
      <c r="I65" s="17">
        <f t="shared" si="5"/>
        <v>-0.06079529601448319</v>
      </c>
      <c r="J65" s="10"/>
      <c r="K65" s="115"/>
      <c r="L65" s="97"/>
      <c r="M65" s="97"/>
      <c r="N65" s="10"/>
      <c r="O65" s="10"/>
      <c r="P65" s="10"/>
      <c r="Q65" s="10"/>
      <c r="R65" s="10"/>
    </row>
    <row r="66" spans="1:18" ht="12.75" customHeight="1">
      <c r="A66" s="70" t="s">
        <v>62</v>
      </c>
      <c r="B66" s="35">
        <f>+B58-B62</f>
        <v>12183.757819609998</v>
      </c>
      <c r="C66" s="35">
        <f t="shared" si="6"/>
        <v>10227.466</v>
      </c>
      <c r="D66" s="35">
        <f t="shared" si="6"/>
        <v>10068.288</v>
      </c>
      <c r="E66" s="35">
        <v>10068.288</v>
      </c>
      <c r="F66" s="35">
        <f t="shared" si="7"/>
        <v>9626.444</v>
      </c>
      <c r="G66" s="35">
        <f t="shared" si="7"/>
        <v>9492.351999999999</v>
      </c>
      <c r="H66" s="16">
        <f t="shared" si="4"/>
        <v>-0.013929546569844575</v>
      </c>
      <c r="I66" s="16">
        <f t="shared" si="5"/>
        <v>-0.05720297234246785</v>
      </c>
      <c r="J66" s="10"/>
      <c r="K66" s="115"/>
      <c r="L66" s="97"/>
      <c r="M66" s="97"/>
      <c r="N66" s="10"/>
      <c r="O66" s="10"/>
      <c r="P66" s="10"/>
      <c r="Q66" s="10"/>
      <c r="R66" s="10"/>
    </row>
    <row r="67" spans="1:18" ht="12.75" customHeight="1">
      <c r="A67" s="70" t="s">
        <v>63</v>
      </c>
      <c r="B67" s="35">
        <f>+B59-B63</f>
        <v>3945.65497255</v>
      </c>
      <c r="C67" s="35">
        <f t="shared" si="6"/>
        <v>5317.139999999999</v>
      </c>
      <c r="D67" s="35">
        <f t="shared" si="6"/>
        <v>5169.155999999999</v>
      </c>
      <c r="E67" s="35">
        <v>5169.155999999999</v>
      </c>
      <c r="F67" s="35">
        <f t="shared" si="7"/>
        <v>4792.504</v>
      </c>
      <c r="G67" s="35">
        <f t="shared" si="7"/>
        <v>4810.683</v>
      </c>
      <c r="H67" s="16">
        <f t="shared" si="4"/>
        <v>0.003793215404723771</v>
      </c>
      <c r="I67" s="16">
        <f t="shared" si="5"/>
        <v>-0.06934845843305926</v>
      </c>
      <c r="J67" s="10"/>
      <c r="K67" s="115"/>
      <c r="L67" s="97"/>
      <c r="M67" s="97"/>
      <c r="N67" s="10"/>
      <c r="O67" s="10"/>
      <c r="P67" s="10"/>
      <c r="Q67" s="10"/>
      <c r="R67" s="10"/>
    </row>
    <row r="68" spans="1:18" ht="12.75" customHeight="1">
      <c r="A68" s="70" t="s">
        <v>64</v>
      </c>
      <c r="B68" s="35">
        <f>+B60-B64</f>
        <v>454.58309183</v>
      </c>
      <c r="C68" s="35">
        <f t="shared" si="6"/>
        <v>608.9169999999999</v>
      </c>
      <c r="D68" s="35">
        <f t="shared" si="6"/>
        <v>431.988</v>
      </c>
      <c r="E68" s="35">
        <v>431.988</v>
      </c>
      <c r="F68" s="35">
        <f t="shared" si="7"/>
        <v>544.6940000000001</v>
      </c>
      <c r="G68" s="35">
        <f t="shared" si="7"/>
        <v>413.77299999999997</v>
      </c>
      <c r="H68" s="16">
        <f t="shared" si="4"/>
        <v>-0.24035697106999543</v>
      </c>
      <c r="I68" s="16">
        <f t="shared" si="5"/>
        <v>-0.042165523116382886</v>
      </c>
      <c r="J68" s="10"/>
      <c r="K68" s="115"/>
      <c r="L68" s="97"/>
      <c r="M68" s="97"/>
      <c r="N68" s="10"/>
      <c r="O68" s="10"/>
      <c r="P68" s="10"/>
      <c r="Q68" s="10"/>
      <c r="R68" s="10"/>
    </row>
    <row r="69" spans="2:19" ht="12" customHeight="1">
      <c r="B69" s="100"/>
      <c r="C69" s="100"/>
      <c r="D69" s="100"/>
      <c r="E69" s="102"/>
      <c r="F69" s="100"/>
      <c r="G69" s="100"/>
      <c r="H69" s="100"/>
      <c r="I69" s="102"/>
      <c r="J69"/>
      <c r="K69" s="10"/>
      <c r="L69" s="115"/>
      <c r="M69" s="97"/>
      <c r="N69" s="78"/>
      <c r="O69" s="10"/>
      <c r="P69" s="10"/>
      <c r="Q69" s="10"/>
      <c r="R69" s="10"/>
      <c r="S69" s="10"/>
    </row>
    <row r="70" spans="5:8" ht="12.75">
      <c r="E70" s="102"/>
      <c r="F70" s="102"/>
      <c r="G70" s="102"/>
      <c r="H70" s="102"/>
    </row>
    <row r="71" ht="11.25">
      <c r="I71" s="18"/>
    </row>
    <row r="72" spans="2:9" ht="11.25">
      <c r="B72" s="18"/>
      <c r="C72" s="18"/>
      <c r="D72" s="18"/>
      <c r="E72" s="18"/>
      <c r="F72" s="18"/>
      <c r="G72" s="18"/>
      <c r="H72" s="18"/>
      <c r="I72" s="35"/>
    </row>
    <row r="73" spans="2:9" ht="11.25">
      <c r="B73" s="35"/>
      <c r="C73" s="18"/>
      <c r="D73" s="35"/>
      <c r="E73" s="35"/>
      <c r="F73" s="35"/>
      <c r="G73" s="35"/>
      <c r="H73" s="35"/>
      <c r="I73" s="35"/>
    </row>
    <row r="74" spans="2:9" ht="11.25">
      <c r="B74" s="35"/>
      <c r="C74" s="35"/>
      <c r="D74" s="35"/>
      <c r="E74" s="35"/>
      <c r="F74" s="35"/>
      <c r="G74" s="35"/>
      <c r="H74" s="35"/>
      <c r="I74" s="35"/>
    </row>
    <row r="75" spans="2:9" ht="11.25">
      <c r="B75" s="35"/>
      <c r="C75" s="35"/>
      <c r="D75" s="35"/>
      <c r="E75" s="35"/>
      <c r="F75" s="35"/>
      <c r="G75" s="35"/>
      <c r="H75" s="35"/>
      <c r="I75" s="18"/>
    </row>
    <row r="76" spans="2:9" ht="11.25">
      <c r="B76" s="18"/>
      <c r="C76" s="18"/>
      <c r="D76" s="18"/>
      <c r="E76" s="18"/>
      <c r="F76" s="18"/>
      <c r="G76" s="18"/>
      <c r="I76" s="35"/>
    </row>
    <row r="77" spans="2:9" ht="11.25">
      <c r="B77" s="35"/>
      <c r="C77" s="35"/>
      <c r="D77" s="35"/>
      <c r="E77" s="35"/>
      <c r="F77" s="35"/>
      <c r="G77" s="35"/>
      <c r="I77" s="35"/>
    </row>
    <row r="78" spans="2:9" ht="11.25">
      <c r="B78" s="35"/>
      <c r="C78" s="35"/>
      <c r="D78" s="35"/>
      <c r="E78" s="35"/>
      <c r="F78" s="35"/>
      <c r="G78" s="35"/>
      <c r="I78" s="35"/>
    </row>
    <row r="79" spans="2:9" ht="11.25">
      <c r="B79" s="35"/>
      <c r="C79" s="35"/>
      <c r="D79" s="35"/>
      <c r="E79" s="35"/>
      <c r="F79" s="35"/>
      <c r="G79" s="35"/>
      <c r="I79" s="18"/>
    </row>
    <row r="80" spans="2:9" ht="11.25">
      <c r="B80" s="18"/>
      <c r="C80" s="18"/>
      <c r="D80" s="18"/>
      <c r="E80" s="18"/>
      <c r="F80" s="18"/>
      <c r="G80" s="18"/>
      <c r="I80" s="35"/>
    </row>
    <row r="81" spans="2:9" ht="11.25">
      <c r="B81" s="35"/>
      <c r="C81" s="35"/>
      <c r="D81" s="35"/>
      <c r="E81" s="35"/>
      <c r="F81" s="35"/>
      <c r="G81" s="35"/>
      <c r="I81" s="35"/>
    </row>
    <row r="82" spans="2:9" ht="11.25">
      <c r="B82" s="35"/>
      <c r="C82" s="35"/>
      <c r="D82" s="35"/>
      <c r="E82" s="35"/>
      <c r="F82" s="35"/>
      <c r="G82" s="35"/>
      <c r="I82" s="35"/>
    </row>
    <row r="83" spans="2:9" ht="11.25">
      <c r="B83" s="35"/>
      <c r="C83" s="35"/>
      <c r="D83" s="35"/>
      <c r="E83" s="35"/>
      <c r="F83" s="35"/>
      <c r="G83" s="35"/>
      <c r="I83" s="18"/>
    </row>
    <row r="84" spans="2:9" ht="11.25">
      <c r="B84" s="75"/>
      <c r="C84" s="75"/>
      <c r="D84" s="75"/>
      <c r="E84" s="75"/>
      <c r="F84" s="75"/>
      <c r="I84" s="35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2011-01-12T05:29:45Z</cp:lastPrinted>
  <dcterms:created xsi:type="dcterms:W3CDTF">2008-11-05T07:26:31Z</dcterms:created>
  <dcterms:modified xsi:type="dcterms:W3CDTF">2011-01-13T04:40:15Z</dcterms:modified>
  <cp:category/>
  <cp:version/>
  <cp:contentType/>
  <cp:contentStatus/>
</cp:coreProperties>
</file>